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<sst xmlns="http://schemas.openxmlformats.org/spreadsheetml/2006/main" count="6316" uniqueCount="2914">
  <si>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</si>
  <si>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</si>
  <si>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</si>
  <si>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</si>
  <si>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</si>
  <si>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</si>
  <si>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</si>
  <si>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</si>
  <si>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</si>
  <si>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</si>
  <si>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</si>
  <si>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</si>
  <si>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</si>
  <si>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</si>
  <si>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</si>
  <si>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</si>
  <si>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</si>
  <si>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</si>
  <si>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</si>
  <si>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</si>
  <si>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</si>
  <si>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</si>
  <si>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</si>
  <si>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</si>
  <si>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</si>
  <si>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</si>
  <si>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</si>
  <si>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</si>
  <si>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</si>
  <si>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</si>
  <si>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</si>
  <si>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</si>
  <si>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</si>
  <si>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</si>
  <si>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</si>
  <si>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</si>
  <si>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</si>
  <si>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</si>
  <si>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</si>
  <si>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</si>
  <si>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</si>
  <si>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</si>
  <si>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</si>
  <si>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</si>
  <si>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</si>
  <si>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</si>
  <si>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</si>
  <si>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</si>
  <si>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</si>
  <si>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</si>
  <si>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</si>
  <si>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</si>
  <si>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</si>
  <si>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</si>
  <si>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</si>
  <si>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</si>
  <si>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</si>
  <si>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</si>
  <si>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</si>
  <si>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</si>
  <si>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</si>
  <si>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</si>
  <si>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</si>
  <si>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</si>
  <si>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</si>
  <si>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</si>
  <si>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</si>
  <si>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</si>
  <si>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</si>
  <si>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</si>
  <si>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</si>
  <si>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</si>
  <si>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</si>
  <si>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</si>
  <si>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</si>
  <si>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</si>
  <si>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</si>
  <si>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</si>
  <si>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</si>
  <si>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</si>
  <si>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</si>
  <si>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</si>
  <si>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</si>
  <si>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</si>
  <si>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</si>
  <si>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</si>
  <si>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</si>
  <si>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</si>
  <si>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</si>
  <si>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</si>
  <si>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</si>
  <si>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</si>
  <si>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</si>
  <si>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</si>
  <si>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</si>
  <si>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</si>
  <si>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</si>
  <si>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</si>
  <si>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</si>
  <si>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</si>
  <si>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</si>
  <si>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</si>
  <si>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</si>
  <si>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</si>
  <si>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</si>
  <si>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</si>
  <si>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</si>
  <si>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</si>
  <si>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</si>
  <si>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</si>
  <si>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</si>
  <si>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</si>
  <si>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</si>
  <si>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</si>
  <si>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</si>
  <si>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</si>
  <si>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</si>
  <si>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</si>
  <si>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</si>
  <si>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</si>
  <si>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</si>
  <si>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</si>
  <si>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</si>
  <si>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</si>
  <si>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</si>
  <si>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</si>
  <si>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</si>
  <si>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</si>
  <si>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</si>
  <si>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</si>
  <si>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</si>
  <si>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</si>
  <si>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</si>
  <si>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</si>
  <si>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</si>
  <si>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</si>
  <si>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</si>
  <si>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</si>
  <si>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</si>
  <si>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</si>
  <si>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</si>
  <si>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</si>
  <si>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</si>
  <si>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</si>
  <si>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</si>
  <si>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</si>
  <si>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</si>
  <si>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</si>
  <si>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</si>
  <si>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</si>
  <si>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</si>
  <si>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</si>
  <si>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</si>
  <si>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</si>
  <si>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</si>
  <si>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</si>
  <si>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</si>
  <si>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</si>
  <si>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</si>
  <si>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</si>
  <si>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</si>
  <si>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</si>
  <si>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</si>
  <si>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</si>
  <si>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</si>
  <si>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</si>
  <si>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</si>
  <si>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</si>
  <si>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</si>
  <si>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</si>
  <si>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</si>
  <si>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</si>
  <si>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</si>
  <si>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</si>
  <si>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</si>
  <si>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</si>
  <si>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</si>
  <si>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</si>
  <si>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</si>
  <si>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</si>
  <si>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</si>
  <si>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</si>
  <si>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</si>
  <si>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</si>
  <si>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</si>
  <si>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</si>
  <si>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</si>
  <si>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</si>
  <si>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</si>
  <si>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</si>
  <si>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</si>
  <si>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</si>
  <si>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</si>
  <si>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</si>
  <si>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</si>
  <si>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</si>
  <si>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</si>
  <si>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</si>
  <si>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</si>
  <si>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</si>
  <si>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</si>
  <si>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</si>
  <si>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</si>
  <si>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</si>
  <si>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</si>
  <si>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</si>
  <si>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</si>
  <si>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</si>
  <si>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</si>
  <si>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</si>
  <si>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</si>
  <si>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</si>
  <si>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</si>
  <si>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</si>
  <si>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</si>
  <si>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</si>
  <si>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</si>
  <si>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</si>
  <si>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</si>
  <si>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</si>
  <si>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</si>
  <si>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</si>
  <si>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</si>
  <si>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</si>
  <si>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</si>
  <si>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</si>
  <si>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</si>
  <si>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</si>
  <si>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</si>
  <si>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</si>
  <si>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</si>
  <si>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</si>
  <si>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</si>
  <si>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</si>
  <si>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</si>
  <si>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</si>
  <si>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</si>
  <si>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</si>
  <si>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</si>
  <si>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</si>
  <si>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</si>
  <si>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</si>
  <si>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</si>
  <si>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</si>
  <si>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</si>
  <si>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</si>
  <si>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</si>
  <si>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</si>
  <si>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</si>
  <si>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</si>
  <si>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</si>
  <si>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</si>
  <si>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</si>
  <si>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</si>
  <si>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</si>
  <si>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</si>
  <si>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</si>
  <si>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</si>
  <si>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</si>
  <si>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</si>
  <si>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</si>
  <si>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</si>
  <si>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</si>
  <si>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</si>
  <si>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</si>
  <si>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</si>
  <si>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</si>
  <si>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</si>
  <si>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</si>
  <si>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</si>
  <si>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</si>
  <si>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</si>
  <si>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</si>
  <si>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</si>
  <si>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</si>
  <si>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</si>
  <si>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</si>
  <si>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</si>
  <si>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</si>
  <si>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</si>
  <si>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</si>
  <si>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</si>
  <si>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</si>
  <si>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</si>
  <si>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</si>
  <si>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</si>
  <si>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</si>
  <si>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</si>
  <si>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</si>
  <si>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</si>
  <si>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</si>
  <si>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</si>
  <si>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</si>
  <si>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</si>
  <si>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</si>
  <si>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</si>
  <si>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</si>
  <si>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</si>
  <si>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</si>
  <si>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</si>
  <si>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</si>
  <si>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</si>
  <si>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</si>
  <si>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</si>
  <si>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</si>
  <si>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</si>
  <si>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</si>
  <si>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</si>
  <si>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</si>
  <si>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</si>
  <si>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</si>
  <si>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</si>
  <si>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</si>
  <si>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</si>
  <si>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</si>
  <si>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</si>
  <si>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</si>
  <si>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</si>
  <si>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</si>
  <si>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</si>
  <si>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</si>
  <si>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</si>
  <si>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</si>
  <si>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</si>
  <si>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</si>
  <si>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</si>
  <si>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</si>
  <si>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</si>
  <si>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</si>
  <si>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</si>
  <si>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</si>
  <si>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</si>
  <si>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</si>
  <si>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</si>
  <si>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</si>
  <si>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</si>
  <si>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</si>
  <si>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</si>
  <si>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</si>
  <si>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</si>
  <si>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</si>
  <si>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</si>
  <si>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</si>
  <si>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</si>
  <si>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</si>
  <si>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</si>
  <si>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</si>
  <si>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</si>
  <si>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</si>
  <si>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</si>
  <si>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</si>
  <si>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</si>
  <si>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</si>
  <si>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</si>
  <si>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</si>
  <si>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</si>
  <si>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</si>
  <si>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</si>
  <si>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</si>
  <si>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</si>
  <si>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</si>
  <si>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</si>
  <si>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</si>
  <si>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</si>
  <si>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</si>
  <si>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</si>
  <si>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</si>
  <si>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</si>
  <si>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</si>
  <si>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</si>
  <si>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</si>
  <si>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</si>
  <si>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</si>
  <si>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</si>
  <si>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</si>
  <si>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</si>
  <si>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</si>
  <si>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</si>
  <si>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</si>
  <si>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</si>
  <si>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</si>
  <si>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</si>
  <si>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</si>
  <si>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</si>
  <si>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</si>
  <si>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</si>
  <si>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</si>
  <si>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</si>
  <si>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</si>
  <si>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</si>
  <si>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</si>
  <si>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</si>
  <si>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</si>
  <si>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</si>
  <si>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</si>
  <si>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</si>
  <si>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</si>
  <si>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</si>
  <si>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</si>
  <si>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</si>
  <si>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</si>
  <si>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</si>
  <si>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</si>
  <si>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</si>
  <si>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</si>
  <si>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</si>
  <si>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</si>
  <si>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</si>
  <si>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</si>
  <si>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</si>
  <si>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</si>
  <si>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</si>
  <si>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</si>
  <si>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</si>
  <si>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</si>
  <si>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</si>
  <si>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</si>
  <si>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</si>
  <si>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</si>
  <si>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</si>
  <si>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</si>
  <si>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</si>
  <si>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</si>
  <si>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</si>
  <si>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</si>
  <si>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</si>
  <si>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</si>
  <si>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</si>
  <si>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</si>
  <si>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</si>
  <si>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</si>
  <si>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</si>
  <si>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</si>
  <si>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</si>
  <si>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</si>
  <si>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</si>
  <si>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</si>
  <si>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</si>
  <si>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</si>
  <si>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</si>
  <si>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</si>
  <si>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</si>
  <si>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</si>
  <si>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</si>
  <si>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</si>
  <si>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</si>
  <si>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</si>
  <si>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</si>
  <si>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</si>
  <si>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</si>
  <si>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</si>
  <si>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</si>
  <si>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</si>
  <si>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</si>
  <si>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</si>
  <si>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</si>
  <si>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</si>
  <si>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</si>
  <si>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</si>
  <si>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</si>
  <si>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</si>
  <si>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</si>
  <si>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</si>
  <si>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</si>
  <si>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</si>
  <si>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</si>
  <si>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</si>
  <si>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</si>
  <si>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</si>
  <si>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</si>
  <si>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</si>
  <si>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</si>
  <si>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</si>
  <si>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</si>
  <si>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</si>
  <si>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</si>
  <si>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</si>
  <si>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</si>
  <si>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</si>
  <si>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</si>
  <si>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</si>
  <si>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</si>
  <si>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</si>
  <si>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</si>
  <si>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</si>
  <si>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</si>
  <si>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</si>
  <si>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</si>
  <si>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</si>
  <si>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</si>
  <si>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</si>
  <si>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</si>
  <si>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</si>
  <si>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</si>
  <si>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</si>
  <si>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</si>
  <si>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</si>
  <si>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</si>
  <si>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</si>
  <si>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</si>
  <si>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</si>
  <si>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</si>
  <si>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</si>
  <si>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</si>
  <si>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</si>
  <si>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</si>
  <si>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</si>
  <si>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</si>
  <si>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</si>
  <si>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</si>
  <si>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</si>
  <si>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</si>
  <si>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</si>
  <si>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</si>
  <si>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</si>
  <si>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</si>
  <si>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</si>
  <si>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</si>
  <si>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</si>
  <si>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</si>
  <si>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</si>
  <si>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</si>
  <si>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</si>
  <si>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</si>
  <si>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</si>
  <si>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</si>
  <si>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</si>
  <si>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</si>
  <si>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</si>
  <si>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</si>
  <si>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</si>
  <si>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</si>
  <si>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</si>
  <si>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</si>
  <si>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</si>
  <si>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</si>
  <si>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</si>
  <si>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</si>
  <si>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</si>
  <si>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</si>
  <si>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</si>
  <si>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</si>
  <si>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</si>
  <si>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</si>
  <si>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</si>
  <si>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</si>
  <si>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</si>
  <si>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</si>
  <si>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</si>
  <si>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</si>
  <si>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</si>
  <si>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</si>
  <si>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</si>
  <si>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</si>
  <si>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</si>
  <si>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</si>
  <si>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</si>
  <si>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</si>
  <si>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</si>
  <si>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</si>
  <si>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</si>
  <si>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</si>
  <si>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</si>
  <si>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</si>
  <si>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</si>
  <si>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</si>
  <si>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</si>
  <si>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</si>
  <si>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</si>
  <si>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</si>
  <si>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</si>
  <si>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</si>
  <si>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</si>
  <si>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</si>
  <si>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</si>
  <si>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</si>
  <si>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</si>
  <si>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</si>
  <si>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</si>
  <si>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</si>
  <si>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</si>
  <si>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</si>
  <si>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</si>
  <si>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</si>
  <si>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</si>
  <si>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</si>
  <si>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</si>
  <si>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</si>
  <si>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</si>
  <si>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</si>
  <si>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</si>
  <si>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</si>
  <si>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</si>
  <si>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</si>
  <si>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</si>
  <si>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</si>
  <si>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</si>
  <si>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</si>
  <si>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</si>
  <si>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</si>
  <si>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</si>
  <si>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</si>
  <si>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</si>
  <si>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</si>
  <si>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</si>
  <si>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</si>
  <si>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</si>
  <si>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</si>
  <si>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</si>
  <si>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</si>
  <si>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</si>
  <si>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</si>
  <si>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</si>
  <si>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</si>
  <si>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</si>
  <si>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</si>
  <si>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</si>
  <si>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</si>
  <si>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</si>
  <si>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</si>
  <si>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</si>
  <si>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</si>
  <si>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</si>
  <si>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</si>
  <si>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</si>
  <si>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</si>
  <si>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</si>
  <si>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</si>
  <si>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</si>
  <si>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</si>
  <si>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</si>
  <si>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</si>
  <si>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</si>
  <si>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</si>
  <si>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</si>
  <si>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</si>
  <si>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</si>
  <si>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</si>
  <si>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</si>
  <si>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</si>
  <si>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</si>
  <si>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</si>
  <si>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</si>
  <si>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</si>
  <si>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</si>
  <si>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</si>
  <si>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</si>
  <si>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</si>
  <si>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</si>
  <si>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</si>
  <si>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</si>
  <si>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</si>
  <si>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</si>
  <si>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</si>
  <si>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</si>
  <si>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</si>
  <si>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</si>
  <si>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</si>
  <si>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</si>
  <si>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</si>
  <si>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</si>
  <si>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</si>
  <si>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</si>
  <si>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</si>
  <si>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</si>
  <si>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</si>
  <si>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</si>
  <si>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</si>
  <si>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</si>
  <si>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</si>
  <si>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</si>
  <si>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</si>
  <si>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</si>
  <si>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</si>
  <si>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</si>
  <si>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</si>
  <si>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</si>
  <si>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</si>
  <si>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</si>
  <si>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</si>
  <si>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</si>
  <si>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</si>
  <si>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</si>
  <si>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</si>
  <si>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</si>
  <si>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</si>
  <si>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</si>
  <si>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</si>
  <si>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</si>
  <si>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</si>
  <si>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</si>
  <si>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</si>
  <si>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</si>
  <si>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</si>
  <si>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</si>
  <si>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</si>
  <si>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</si>
  <si>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</si>
  <si>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</si>
  <si>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</si>
  <si>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</si>
  <si>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</si>
  <si>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</si>
  <si>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</si>
  <si>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</si>
  <si>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</si>
  <si>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</si>
  <si>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</si>
  <si>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</si>
  <si>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</si>
  <si>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</si>
  <si>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</si>
  <si>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</si>
  <si>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</si>
  <si>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</si>
  <si>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</si>
  <si>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</si>
  <si>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</si>
  <si>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</si>
  <si>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</si>
  <si>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</si>
  <si>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</si>
  <si>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</si>
  <si>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</si>
  <si>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</si>
  <si>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</si>
  <si>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</si>
  <si>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</si>
  <si>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</si>
  <si>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</si>
  <si>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</si>
  <si>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</si>
  <si>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</si>
  <si>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</si>
  <si>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</si>
  <si>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</si>
  <si>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</si>
  <si>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</si>
  <si>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</si>
  <si>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</si>
  <si>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</si>
  <si>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</si>
  <si>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</si>
  <si>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</si>
  <si>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</si>
  <si>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</si>
  <si>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</si>
  <si>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</si>
  <si>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</si>
  <si>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</si>
  <si>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</si>
  <si>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</si>
  <si>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</si>
  <si>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</si>
  <si>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</si>
  <si>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</si>
  <si>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</si>
  <si>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</si>
  <si>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</si>
  <si>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</si>
  <si>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</si>
  <si>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</si>
  <si>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</si>
  <si>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</si>
  <si>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</si>
  <si>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</si>
  <si>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</si>
  <si>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</si>
  <si>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</si>
  <si>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</si>
  <si>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</si>
  <si>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</si>
  <si>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</si>
  <si>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</si>
  <si>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</si>
  <si>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</si>
  <si>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</si>
  <si>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</si>
  <si>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</si>
  <si>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</si>
  <si>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</si>
  <si>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</si>
  <si>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</si>
  <si>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</si>
  <si>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</si>
  <si>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</si>
  <si>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</si>
  <si>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</si>
  <si>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</si>
  <si>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</si>
  <si>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</si>
  <si>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</si>
  <si>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</si>
  <si>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</si>
  <si>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</si>
  <si>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</si>
  <si>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</si>
  <si>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</si>
  <si>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</si>
  <si>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</si>
  <si>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</si>
  <si>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</si>
  <si>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</si>
  <si>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</si>
  <si>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</si>
  <si>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</si>
  <si>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</si>
  <si>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</si>
  <si>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</si>
  <si>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</si>
  <si>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</si>
  <si>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</si>
  <si>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</si>
  <si>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</si>
  <si>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</si>
  <si>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</si>
  <si>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</si>
  <si>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</si>
  <si>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</si>
  <si>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</si>
  <si>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</si>
  <si>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</si>
  <si>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</si>
  <si>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</si>
  <si>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</si>
  <si>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</si>
  <si>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</si>
  <si>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</si>
  <si>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</si>
  <si>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</si>
  <si>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</si>
  <si>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</si>
  <si>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</si>
  <si>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</si>
  <si>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</si>
  <si>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</si>
  <si>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</si>
  <si>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</si>
  <si>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</si>
  <si>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</si>
  <si>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</si>
  <si>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</si>
  <si>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</si>
  <si>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</si>
  <si>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</si>
  <si>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</si>
  <si>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</si>
  <si>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</si>
  <si>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</si>
  <si>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</si>
  <si>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</si>
  <si>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</si>
  <si>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</si>
  <si>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</si>
  <si>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</si>
  <si>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</si>
  <si>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</si>
  <si>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</si>
  <si>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</si>
  <si>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</si>
  <si>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</si>
  <si>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</si>
  <si>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</si>
  <si>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</si>
  <si>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</si>
  <si>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</si>
  <si>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</si>
  <si>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</si>
  <si>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</si>
  <si>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</si>
  <si>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</si>
  <si>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</si>
  <si>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</si>
  <si>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</si>
  <si>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</si>
  <si>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</si>
  <si>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</si>
  <si>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</si>
  <si>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</si>
  <si>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</si>
  <si>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</si>
  <si>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</si>
  <si>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</si>
  <si>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</si>
  <si>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</si>
  <si>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</si>
  <si>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</si>
  <si>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</si>
  <si>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</si>
  <si>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</si>
  <si>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</si>
  <si>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</si>
  <si>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</si>
  <si>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</si>
  <si>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</si>
  <si>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</si>
  <si>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</si>
  <si>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</si>
  <si>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</si>
  <si>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</si>
  <si>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</si>
  <si>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</si>
  <si>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</si>
  <si>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</si>
  <si>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</si>
  <si>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</si>
  <si>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</si>
  <si>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</si>
  <si>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</si>
  <si>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</si>
  <si>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</si>
  <si>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</si>
  <si>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</si>
  <si>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</si>
  <si>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</si>
  <si>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</si>
  <si>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</si>
  <si>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</si>
  <si>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</si>
  <si>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</si>
  <si>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</si>
  <si>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</si>
  <si>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</si>
  <si>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</si>
  <si>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</si>
  <si>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</si>
  <si>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</si>
  <si>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</si>
  <si>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</si>
  <si>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</si>
  <si>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</si>
  <si>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</si>
  <si>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</si>
  <si>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</si>
  <si>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</si>
  <si>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</si>
  <si>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</si>
  <si>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</si>
  <si>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</si>
  <si>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</si>
  <si>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</si>
  <si>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</si>
  <si>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</si>
  <si>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</si>
  <si>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</si>
  <si>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</si>
  <si>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</si>
  <si>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</si>
  <si>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</si>
  <si>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</si>
  <si>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</si>
  <si>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</si>
  <si>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</si>
  <si>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</si>
  <si>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</si>
  <si>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</si>
  <si>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</si>
  <si>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</si>
  <si>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</si>
  <si>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</si>
  <si>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</si>
  <si>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</si>
  <si>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</si>
  <si>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</si>
  <si>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</si>
  <si>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</si>
  <si>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</si>
  <si>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</si>
  <si>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</si>
  <si>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</si>
  <si>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</si>
  <si>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</si>
  <si>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</si>
  <si>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</si>
  <si>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</si>
  <si>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</si>
  <si>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</si>
  <si>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</si>
  <si>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</si>
  <si>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</si>
  <si>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</si>
  <si>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</si>
  <si>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</si>
  <si>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</si>
  <si>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</si>
  <si>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</si>
  <si>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</si>
  <si>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</si>
  <si>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</si>
  <si>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</si>
  <si>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</si>
  <si>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</si>
  <si>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</si>
  <si>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</si>
  <si>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</si>
  <si>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</si>
  <si>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</si>
  <si>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</si>
  <si>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</si>
  <si>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</si>
  <si>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</si>
  <si>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</si>
  <si>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</si>
  <si>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</si>
  <si>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</si>
  <si>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</si>
  <si>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</si>
  <si>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</si>
  <si>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</si>
  <si>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</si>
  <si>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</si>
  <si>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</si>
  <si>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</si>
  <si>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</si>
  <si>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</si>
  <si>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</si>
  <si>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</si>
  <si>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</si>
  <si>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</si>
  <si>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</si>
  <si>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</si>
  <si>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</si>
  <si>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</si>
  <si>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</si>
  <si>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</si>
  <si>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</si>
  <si>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</si>
  <si>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</si>
  <si>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</si>
  <si>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</si>
  <si>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</si>
  <si>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</si>
  <si>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</si>
  <si>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</si>
  <si>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</si>
  <si>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</si>
  <si>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</si>
  <si>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</si>
  <si>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</si>
  <si>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</si>
  <si>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</si>
  <si>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</si>
  <si>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</si>
  <si>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</si>
  <si>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</si>
  <si>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</si>
  <si>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</si>
  <si>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</si>
  <si>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</si>
  <si>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</si>
  <si>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</si>
  <si>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</si>
  <si>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</si>
  <si>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</si>
  <si>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</si>
  <si>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</si>
  <si>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</si>
  <si>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</si>
  <si>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</si>
  <si>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</si>
  <si>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</si>
  <si>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</si>
  <si>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</si>
  <si>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</si>
  <si>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</si>
  <si>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</si>
  <si>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</si>
  <si>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</si>
  <si>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</si>
  <si>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</si>
  <si>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</si>
  <si>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</si>
  <si>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</si>
  <si>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</si>
  <si>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</si>
  <si>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</si>
  <si>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</si>
  <si>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</si>
  <si>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</si>
  <si>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</si>
  <si>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</si>
  <si>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</si>
  <si>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</si>
  <si>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</si>
  <si>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</si>
  <si>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</si>
  <si>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</si>
  <si>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</si>
  <si>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</si>
  <si>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</si>
  <si>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</si>
  <si>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</si>
  <si>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</si>
  <si>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</si>
  <si>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</si>
  <si>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</si>
  <si>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</si>
  <si>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</si>
  <si>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</si>
  <si>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</si>
  <si>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</si>
  <si>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</si>
  <si>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</si>
  <si>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</si>
  <si>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</si>
  <si>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</si>
  <si>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</si>
  <si>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</si>
  <si>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</si>
  <si>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</si>
  <si>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</si>
  <si>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</si>
  <si>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</si>
  <si>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</si>
  <si>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</si>
  <si>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</si>
  <si>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</si>
  <si>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</si>
  <si>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</si>
  <si>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</si>
  <si>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</si>
  <si>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</si>
  <si>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</si>
  <si>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</si>
  <si>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</si>
  <si>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</si>
  <si>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</si>
  <si>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</si>
  <si>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</si>
  <si>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</si>
  <si>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</si>
  <si>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</si>
  <si>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</si>
  <si>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</si>
  <si>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</si>
  <si>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</si>
  <si>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</si>
  <si>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</si>
  <si>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</si>
  <si>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</si>
  <si>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</si>
  <si>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</si>
  <si>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</si>
  <si>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</si>
  <si>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</si>
  <si>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</si>
  <si>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</si>
  <si>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</si>
  <si>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</si>
  <si>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</si>
  <si>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</si>
  <si>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</si>
  <si>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</si>
  <si>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</si>
  <si>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</si>
  <si>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</si>
  <si>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</si>
  <si>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</si>
  <si>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</si>
  <si>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</si>
  <si>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</si>
  <si>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</si>
  <si>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</si>
  <si>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</si>
  <si>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</si>
  <si>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</si>
  <si>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</si>
  <si>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</si>
  <si>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</si>
  <si>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</si>
  <si>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</si>
  <si>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</si>
  <si>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</si>
  <si>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</si>
  <si>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</si>
  <si>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</si>
  <si>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</si>
  <si>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</si>
  <si>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</si>
  <si>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</si>
  <si>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</si>
  <si>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</si>
  <si>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</si>
  <si>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</si>
  <si>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</si>
  <si>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</si>
  <si>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</si>
  <si>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</si>
  <si>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</si>
  <si>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</si>
  <si>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</si>
  <si>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</si>
  <si>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</si>
  <si>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</si>
  <si>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</si>
  <si>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</si>
  <si>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</si>
  <si>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</si>
  <si>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</si>
  <si>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</si>
  <si>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</si>
  <si>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</si>
  <si>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</si>
  <si>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</si>
  <si>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</si>
  <si>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</si>
  <si>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</si>
  <si>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</si>
  <si>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</si>
  <si>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</si>
  <si>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</si>
  <si>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</si>
  <si>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</si>
  <si>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</si>
  <si>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</si>
  <si>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</si>
  <si>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</si>
  <si>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</si>
  <si>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</si>
  <si>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</si>
  <si>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</si>
  <si>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</si>
  <si>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</si>
  <si>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</si>
  <si>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</si>
  <si>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</si>
  <si>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</si>
  <si>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</si>
  <si>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</si>
  <si>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</si>
  <si>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</si>
  <si>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</si>
  <si>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</si>
  <si>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</si>
  <si>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</si>
  <si>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</si>
  <si>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</si>
  <si>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</si>
  <si>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</si>
  <si>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</si>
  <si>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</si>
  <si>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</si>
  <si>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</si>
  <si>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</si>
  <si>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</si>
  <si>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</si>
  <si>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</si>
  <si>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</si>
  <si>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</si>
  <si>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</si>
  <si>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</si>
  <si>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</si>
  <si>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</si>
  <si>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</si>
  <si>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</si>
  <si>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</si>
  <si>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</si>
  <si>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</si>
  <si>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</si>
  <si>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</si>
  <si>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</si>
  <si>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</si>
  <si>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</si>
  <si>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</si>
  <si>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</si>
  <si>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</si>
  <si>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</si>
  <si>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</si>
  <si>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</si>
  <si>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</si>
  <si>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</si>
  <si>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</si>
  <si>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</si>
  <si>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</si>
  <si>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</si>
  <si>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</si>
  <si>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</si>
  <si>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</si>
  <si>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</si>
  <si>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</si>
  <si>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</si>
  <si>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</si>
  <si>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</si>
  <si>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</si>
  <si>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</si>
  <si>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</si>
  <si>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</si>
  <si>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</si>
  <si>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</si>
  <si>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</si>
  <si>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</si>
  <si>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</si>
  <si>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</si>
  <si>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</si>
  <si>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</si>
  <si>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</si>
  <si>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</si>
  <si>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</si>
  <si>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</si>
  <si>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</si>
  <si>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</si>
  <si>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</si>
  <si>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</si>
  <si>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</si>
  <si>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</si>
  <si>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</si>
  <si>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</si>
  <si>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</si>
  <si>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</si>
  <si>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</si>
  <si>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</si>
  <si>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</si>
  <si>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</si>
  <si>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</si>
  <si>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</si>
  <si>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</si>
  <si>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</si>
  <si>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</si>
  <si>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</si>
  <si>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</si>
  <si>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</si>
  <si>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</si>
  <si>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</si>
  <si>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</si>
  <si>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</si>
  <si>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</si>
  <si>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</si>
  <si>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</si>
  <si>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</si>
  <si>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</si>
  <si>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</si>
  <si>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</si>
  <si>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</si>
  <si>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</si>
  <si>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</si>
  <si>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</si>
  <si>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</si>
  <si>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</si>
  <si>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</si>
  <si>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</si>
  <si>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</si>
  <si>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</si>
  <si>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</si>
  <si>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</si>
  <si>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</si>
  <si>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</si>
  <si>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</si>
  <si>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</si>
  <si>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</si>
  <si>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</si>
  <si>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</si>
  <si>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</si>
  <si>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</si>
  <si>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</si>
  <si>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</si>
  <si>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</si>
  <si>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</si>
  <si>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</si>
  <si>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</si>
  <si>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</si>
  <si>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</si>
  <si>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</si>
  <si>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</si>
  <si>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</si>
  <si>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</si>
  <si>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</si>
  <si>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</si>
  <si>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</si>
  <si>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</si>
  <si>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</si>
  <si>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</si>
  <si>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</si>
  <si>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</si>
  <si>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</si>
  <si>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</si>
  <si>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</si>
  <si>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</si>
  <si>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</si>
  <si>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</si>
  <si>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</si>
  <si>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</si>
  <si>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</si>
  <si>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</si>
  <si>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</si>
  <si>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</si>
  <si>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</si>
  <si>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</si>
  <si>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</si>
  <si>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</si>
  <si>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</si>
  <si>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</si>
  <si>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</si>
  <si>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</si>
  <si>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</si>
  <si>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</si>
  <si>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</si>
  <si>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</si>
  <si>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</si>
  <si>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</si>
  <si>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</si>
  <si>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</si>
  <si>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</si>
  <si>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</si>
  <si>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</si>
  <si>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</si>
  <si>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</si>
  <si>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</si>
  <si>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</si>
  <si>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</si>
  <si>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</si>
  <si>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</si>
  <si>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</si>
  <si>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</si>
  <si>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</si>
  <si>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</si>
  <si>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</si>
  <si>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</si>
  <si>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</si>
  <si>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</si>
  <si>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</si>
  <si>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</si>
  <si>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</si>
  <si>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</si>
  <si>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</si>
  <si>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</si>
  <si>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</si>
  <si>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</si>
  <si>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</si>
  <si>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</si>
  <si>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</si>
  <si>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</si>
  <si>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</si>
  <si>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</si>
  <si>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</si>
  <si>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</si>
  <si>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</si>
  <si>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</si>
  <si>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</si>
  <si>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</si>
  <si>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</si>
  <si>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</si>
  <si>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</si>
  <si>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</si>
  <si>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</si>
  <si>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</si>
  <si>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</si>
  <si>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</si>
  <si>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</si>
  <si>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</si>
  <si>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</si>
  <si>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</si>
  <si>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</si>
  <si>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</si>
  <si>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</si>
  <si>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</si>
  <si>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</si>
  <si>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</si>
  <si>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</si>
  <si>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</si>
  <si>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</si>
  <si>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</si>
  <si>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</si>
  <si>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</si>
  <si>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</si>
  <si>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</si>
  <si>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</si>
  <si>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</si>
  <si>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</si>
  <si>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</si>
  <si>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</si>
  <si>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</si>
  <si>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</si>
  <si>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</si>
  <si>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</si>
  <si>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</si>
  <si>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</si>
  <si>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</si>
  <si>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</si>
  <si>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</si>
  <si>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</si>
  <si>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</si>
  <si>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</si>
  <si>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</si>
  <si>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</si>
  <si>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</si>
  <si>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</si>
  <si>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</si>
  <si>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</si>
  <si>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</si>
  <si>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</si>
  <si>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</si>
  <si>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</si>
  <si>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</si>
  <si>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</si>
  <si>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</si>
  <si>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</si>
  <si>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</si>
  <si>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</si>
  <si>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</si>
  <si>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</si>
  <si>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</si>
  <si>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</si>
  <si>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</si>
  <si>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</si>
  <si>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</si>
  <si>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</si>
  <si>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</si>
  <si>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</si>
  <si>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</si>
  <si>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</si>
  <si>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</si>
  <si>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</si>
  <si>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</si>
  <si>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</si>
  <si>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</si>
  <si>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</si>
  <si>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</si>
  <si>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</si>
  <si>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</si>
  <si>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</si>
  <si>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</si>
  <si>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</si>
  <si>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</si>
  <si>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</si>
  <si>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</si>
  <si>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</si>
  <si>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</si>
  <si>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</si>
  <si>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</si>
  <si>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</si>
  <si>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</si>
  <si>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</si>
  <si>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</si>
  <si>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</si>
  <si>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</si>
  <si>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</si>
  <si>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</si>
  <si>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</si>
  <si>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</si>
  <si>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</si>
  <si>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</si>
  <si>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</si>
  <si>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</si>
  <si>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</si>
  <si>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</si>
  <si>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</si>
  <si>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</si>
  <si>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</si>
  <si>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</si>
  <si>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</si>
  <si>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</si>
  <si>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</si>
  <si>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</si>
  <si>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</si>
  <si>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</si>
  <si>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</si>
  <si>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</si>
  <si>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</si>
  <si>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</si>
  <si>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</si>
  <si>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</si>
  <si>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</si>
  <si>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</si>
  <si>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</si>
  <si>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</si>
  <si>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</si>
  <si>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</si>
  <si>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</si>
  <si>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</si>
  <si>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</si>
  <si>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</si>
  <si>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</si>
  <si>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</si>
  <si>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</si>
  <si>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</si>
  <si>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</si>
  <si>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</si>
  <si>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</si>
  <si>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</si>
  <si>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</si>
  <si>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</si>
  <si>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</si>
  <si>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</si>
  <si>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</si>
  <si>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</si>
  <si>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</si>
  <si>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</si>
  <si>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</si>
  <si>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</si>
  <si>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</si>
  <si>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</si>
  <si>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</si>
  <si>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</si>
  <si>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</si>
  <si>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</si>
  <si>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</si>
  <si>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</si>
  <si>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</si>
  <si>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</si>
  <si>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</si>
  <si>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</si>
  <si>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</si>
  <si>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</si>
  <si>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</si>
  <si>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</si>
  <si>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</si>
  <si>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</si>
  <si>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</si>
  <si>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</si>
  <si>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</si>
  <si>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</si>
  <si>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</si>
  <si>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</si>
  <si>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</si>
  <si>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</si>
  <si>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</si>
  <si>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</si>
  <si>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</si>
  <si>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</si>
  <si>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</si>
  <si>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</si>
  <si>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</si>
  <si>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</si>
  <si>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</si>
  <si>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</si>
  <si>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</si>
  <si>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</si>
  <si>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</si>
  <si>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</si>
  <si>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</si>
  <si>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</si>
  <si>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</si>
  <si>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</si>
  <si>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</si>
  <si>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</si>
  <si>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</si>
  <si>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</si>
  <si>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</si>
  <si>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</si>
  <si>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</si>
  <si>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</si>
  <si>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</si>
  <si>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</si>
  <si>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</si>
  <si>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</si>
  <si>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</si>
  <si>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</si>
  <si>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</si>
  <si>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</si>
  <si>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</si>
  <si>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</si>
  <si>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</si>
  <si>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</si>
  <si>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</si>
  <si>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</si>
  <si>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</si>
  <si>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</si>
  <si>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</si>
  <si>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</si>
  <si>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</si>
  <si>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</si>
  <si>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</si>
  <si>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</si>
  <si>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</si>
  <si>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</si>
  <si>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</si>
  <si>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</si>
  <si>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</si>
  <si>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</si>
  <si>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</si>
  <si>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</si>
  <si>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</si>
  <si>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</si>
  <si>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</si>
  <si>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</si>
  <si>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</si>
  <si>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</si>
  <si>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</si>
  <si>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</si>
  <si>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</si>
  <si>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</si>
  <si>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</si>
  <si>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</si>
  <si>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</si>
  <si>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</si>
  <si>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</si>
  <si>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</si>
  <si>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</si>
  <si>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</si>
  <si>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</si>
  <si>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</si>
  <si>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</si>
  <si>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</si>
  <si>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</si>
  <si>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</si>
  <si>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</si>
  <si>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</si>
  <si>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</si>
  <si>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</si>
  <si>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</si>
  <si>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</si>
  <si>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</si>
  <si>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</si>
  <si>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</si>
  <si>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</si>
  <si>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</si>
  <si>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</si>
  <si>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</si>
  <si>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</si>
  <si>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</si>
  <si>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</si>
  <si>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</si>
  <si>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</si>
  <si>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</si>
  <si>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</si>
  <si>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</si>
  <si>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</si>
  <si>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</si>
  <si>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</si>
  <si>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</si>
  <si>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</si>
  <si>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</si>
  <si>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</si>
  <si>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</si>
  <si>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</si>
  <si>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</si>
  <si>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</si>
  <si>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</si>
  <si>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</si>
  <si>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</si>
  <si>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</si>
  <si>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</si>
  <si>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</si>
  <si>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</si>
  <si>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</si>
  <si>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</si>
  <si>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</si>
  <si>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</si>
  <si>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</si>
  <si>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</si>
  <si>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</si>
  <si>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</si>
  <si>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</si>
  <si>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</si>
  <si>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</si>
  <si>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</si>
  <si>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</si>
  <si>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</si>
  <si>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</si>
  <si>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</si>
  <si>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</si>
  <si>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</si>
  <si>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</si>
  <si>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</si>
  <si>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</si>
  <si>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</si>
  <si>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</si>
  <si>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</si>
  <si>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</si>
  <si>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</si>
  <si>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</si>
  <si>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</si>
  <si>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</si>
  <si>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</si>
  <si>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</si>
  <si>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</si>
  <si>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</si>
  <si>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</si>
  <si>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</si>
  <si>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</si>
  <si>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</si>
  <si>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</si>
  <si>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</si>
  <si>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</si>
  <si>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</si>
  <si>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</si>
  <si>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</si>
  <si>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</si>
  <si>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</si>
  <si>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</si>
  <si>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</si>
  <si>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</si>
  <si>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</si>
  <si>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</si>
  <si>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</si>
  <si>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</si>
  <si>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</si>
  <si>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</si>
  <si>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</si>
  <si>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</si>
  <si>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</si>
  <si>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</si>
  <si>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</si>
  <si>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</si>
  <si>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</si>
  <si>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</si>
  <si>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</si>
  <si>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</si>
  <si>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</si>
  <si>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</si>
  <si>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</si>
  <si>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</si>
  <si>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</si>
  <si>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</si>
  <si>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</si>
  <si>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</si>
  <si>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</si>
  <si>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</si>
  <si>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</si>
  <si>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</si>
  <si>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</si>
  <si>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</si>
  <si>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</si>
  <si>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</si>
  <si>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</si>
  <si>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</si>
  <si>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</si>
  <si>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</si>
  <si>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</si>
  <si>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</si>
  <si>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</si>
  <si>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</si>
  <si>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</si>
  <si>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</si>
  <si>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</si>
  <si>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</si>
  <si>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</si>
  <si>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</si>
  <si>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</si>
  <si>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</si>
  <si>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</si>
  <si>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</si>
  <si>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</si>
  <si>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</si>
  <si>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</si>
  <si>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</si>
  <si>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</si>
  <si>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</si>
  <si>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</si>
  <si>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</si>
  <si>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</si>
  <si>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</si>
  <si>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</si>
  <si>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</si>
  <si>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</si>
  <si>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</si>
  <si>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</si>
  <si>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</si>
  <si>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</si>
  <si>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</si>
  <si>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</si>
  <si>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</si>
  <si>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</si>
  <si>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</si>
  <si>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</si>
  <si>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</si>
  <si>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</si>
  <si>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</si>
  <si>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</si>
  <si>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</si>
  <si>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</si>
  <si>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</si>
  <si>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</si>
  <si>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</si>
  <si>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</si>
  <si>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</si>
  <si>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</si>
  <si>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</si>
  <si>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</si>
  <si>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</si>
  <si>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</si>
  <si>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</si>
  <si>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</si>
  <si>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</si>
  <si>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</si>
  <si>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</si>
  <si>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</si>
  <si>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</si>
  <si>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</si>
  <si>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</si>
  <si>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</si>
  <si>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</si>
  <si>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</si>
  <si>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</si>
  <si>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</si>
  <si>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</si>
  <si>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</si>
  <si>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</si>
  <si>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</si>
  <si>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</si>
  <si>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</si>
  <si>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</si>
  <si>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</si>
  <si>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</si>
  <si>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</si>
  <si>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</si>
  <si>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</si>
  <si>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</si>
  <si>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</si>
  <si>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</si>
  <si>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</si>
  <si>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</si>
  <si>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</si>
  <si>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</si>
  <si>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</si>
  <si>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</si>
  <si>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</si>
  <si>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</si>
  <si>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</si>
  <si>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</si>
  <si>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</si>
  <si>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</si>
  <si>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</si>
  <si>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</si>
  <si>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</si>
  <si>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</si>
  <si>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</si>
  <si>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</si>
  <si>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</si>
  <si>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</si>
  <si>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</si>
  <si>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</si>
  <si>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</si>
  <si>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</si>
  <si>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</si>
  <si>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</si>
  <si>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</si>
  <si>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</si>
  <si>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</si>
  <si>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</si>
  <si>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</si>
  <si>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</si>
  <si>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</si>
  <si>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</si>
  <si>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</si>
  <si>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</si>
  <si>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</si>
  <si>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</si>
  <si>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</si>
  <si>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</si>
  <si>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</si>
  <si>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</si>
  <si>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</si>
  <si>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</si>
  <si>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</si>
  <si>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</si>
  <si>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</si>
  <si>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</si>
  <si>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</si>
  <si>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</si>
  <si>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</si>
  <si>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</si>
  <si>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</si>
  <si>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</si>
  <si>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</si>
  <si>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</si>
  <si>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</si>
  <si>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</si>
  <si>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</si>
  <si>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</si>
  <si>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</si>
  <si>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</si>
  <si>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</si>
  <si>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</si>
  <si>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</si>
  <si>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</si>
  <si>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</si>
  <si>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</si>
  <si>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</si>
  <si>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</si>
  <si>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</si>
  <si>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</si>
  <si>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</si>
  <si>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</si>
  <si>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</si>
  <si>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</si>
  <si>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</si>
  <si>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</si>
  <si>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</si>
  <si>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</si>
  <si>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</si>
  <si>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</si>
  <si>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</si>
  <si>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</si>
  <si>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</si>
  <si>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</si>
  <si>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</si>
  <si>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</si>
  <si>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</si>
  <si>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</si>
  <si>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</si>
  <si>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</si>
  <si>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</si>
  <si>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</si>
  <si>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</si>
  <si>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</si>
  <si>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</si>
  <si>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</si>
  <si>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</si>
  <si>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</si>
  <si>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</si>
  <si>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</si>
  <si>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</si>
  <si>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</si>
  <si>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</si>
  <si>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</si>
  <si>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</si>
  <si>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</si>
  <si>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</si>
  <si>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</si>
  <si>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</si>
  <si>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</si>
  <si>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</si>
  <si>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</si>
  <si>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</si>
  <si>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</si>
  <si>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</si>
  <si>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</si>
  <si>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</si>
  <si>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</si>
  <si>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</si>
  <si>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</si>
  <si>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</si>
  <si>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</si>
  <si>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</si>
  <si>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</si>
  <si>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</si>
  <si>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</si>
  <si>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</si>
  <si>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</si>
  <si>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</si>
  <si>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</si>
  <si>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</si>
  <si>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</si>
  <si>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</si>
  <si>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</si>
  <si>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</si>
  <si>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</si>
  <si>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</si>
  <si>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</si>
  <si>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</si>
  <si>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</si>
  <si>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</si>
  <si>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</si>
  <si>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</si>
  <si>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</si>
  <si>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</si>
  <si>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</si>
  <si>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</si>
  <si>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</si>
  <si>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</si>
  <si>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</si>
  <si>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</si>
  <si>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</si>
  <si>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</si>
  <si>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</si>
  <si>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</si>
  <si>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</si>
  <si>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</si>
  <si>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</si>
  <si>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</si>
  <si>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</si>
  <si>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</si>
  <si>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</si>
  <si>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</si>
  <si>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</si>
  <si>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</si>
  <si>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</si>
  <si>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</si>
  <si>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</si>
  <si>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</si>
  <si>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</si>
  <si>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</si>
  <si>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</si>
  <si>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</si>
  <si>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</si>
  <si>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</si>
  <si>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</si>
  <si>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</si>
  <si>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</si>
  <si>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</si>
  <si>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</si>
  <si>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</si>
  <si>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</si>
  <si>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</si>
  <si>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</si>
  <si>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</si>
  <si>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</si>
  <si>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</si>
  <si>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</si>
  <si>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</si>
  <si>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</si>
  <si>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</si>
  <si>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</si>
  <si>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</si>
  <si>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</si>
  <si>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</si>
  <si>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</si>
  <si>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</si>
  <si>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</si>
  <si>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</si>
  <si>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</si>
  <si>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</si>
  <si>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</si>
  <si>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</si>
  <si>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</si>
  <si>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</si>
  <si>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</si>
  <si>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</si>
  <si>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</si>
  <si>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</si>
  <si>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</si>
  <si>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</si>
  <si>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</si>
  <si>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</si>
  <si>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</si>
  <si>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</si>
  <si>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</si>
  <si>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</si>
  <si>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</si>
  <si>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</si>
  <si>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</si>
  <si>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</si>
  <si>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</si>
  <si>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</si>
  <si>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</si>
  <si>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</si>
  <si>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</si>
  <si>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</si>
  <si>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</si>
  <si>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</si>
  <si>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</si>
  <si>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</si>
  <si>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</si>
  <si>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</si>
  <si>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</si>
  <si>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</si>
  <si>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</si>
  <si>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</si>
  <si>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</si>
  <si>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</si>
  <si>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</si>
  <si>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</si>
  <si>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</si>
  <si>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</si>
  <si>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</si>
  <si>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</si>
  <si>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</si>
  <si>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</si>
  <si>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</si>
  <si>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</si>
  <si>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</si>
  <si>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</si>
  <si>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</si>
  <si>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</si>
  <si>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</si>
  <si>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</si>
  <si>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</si>
  <si>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</si>
  <si>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</si>
  <si>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</si>
  <si>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</si>
  <si>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</si>
  <si>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</si>
  <si>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</si>
  <si>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</si>
  <si>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</si>
  <si>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</si>
  <si>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</si>
  <si>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</si>
  <si>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</si>
  <si>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</si>
  <si>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</si>
  <si>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</si>
  <si>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</si>
  <si>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</si>
  <si>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</si>
  <si>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</si>
  <si>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</si>
  <si>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</si>
  <si>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</si>
  <si>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</si>
  <si>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</si>
  <si>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</si>
  <si>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</si>
  <si>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</si>
  <si>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</si>
  <si>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</si>
  <si>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</si>
  <si>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</si>
  <si>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</si>
  <si>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</si>
  <si>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</si>
  <si>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</si>
  <si>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</si>
  <si>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</si>
  <si>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</si>
  <si>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</si>
  <si>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</si>
  <si>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</si>
  <si>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</si>
  <si>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</si>
  <si>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</si>
  <si>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</si>
  <si>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</si>
  <si>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</si>
  <si>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</si>
  <si>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</si>
  <si>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</si>
  <si>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</si>
  <si>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</si>
  <si>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</si>
  <si>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</si>
  <si>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</si>
  <si>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</si>
  <si>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</si>
  <si>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</si>
  <si>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</si>
  <si>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</si>
  <si>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</si>
  <si>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</si>
  <si>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</si>
  <si>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</si>
  <si>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</si>
  <si>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</si>
  <si>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</si>
  <si>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</si>
  <si>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</si>
  <si>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</si>
  <si>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</si>
  <si>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</si>
  <si>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</si>
  <si>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</si>
  <si>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</si>
  <si>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</si>
  <si>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</si>
  <si>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</si>
  <si>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</si>
  <si>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</si>
  <si>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</si>
  <si>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</si>
  <si>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</si>
  <si>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</si>
  <si>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</si>
  <si>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</si>
  <si>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</si>
  <si>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</si>
  <si>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</si>
  <si>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</si>
  <si>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</si>
  <si>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</si>
  <si>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</si>
  <si>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</si>
  <si>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</si>
  <si>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</si>
  <si>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</si>
  <si>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</si>
  <si>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</si>
  <si>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</si>
  <si>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</si>
  <si>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</si>
  <si>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</si>
  <si>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</si>
  <si>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</si>
  <si>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</si>
  <si>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</si>
  <si>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</si>
  <si>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</si>
  <si>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</si>
  <si>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</si>
  <si>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</si>
  <si>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</si>
  <si>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</si>
  <si>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</si>
  <si>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</si>
  <si>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</si>
  <si>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</si>
  <si>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</si>
  <si>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</si>
  <si>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</si>
  <si>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</si>
  <si>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</si>
  <si>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</si>
  <si>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</si>
  <si>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</si>
  <si>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</si>
  <si>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</si>
  <si>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</si>
  <si>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</si>
  <si>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</si>
  <si>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</si>
  <si>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</si>
  <si>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</si>
  <si>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</si>
  <si>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</si>
  <si>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</si>
  <si>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</si>
  <si>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</si>
  <si>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</si>
  <si>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</si>
  <si>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</si>
  <si>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</si>
  <si>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</si>
  <si>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</si>
  <si>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</si>
  <si>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</si>
  <si>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</si>
  <si>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</si>
  <si>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</si>
  <si>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</si>
  <si>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</si>
  <si>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</si>
  <si>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</si>
  <si>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</si>
  <si>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</si>
  <si>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</si>
  <si>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</si>
  <si>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</si>
  <si>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</si>
  <si>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</si>
  <si>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</si>
  <si>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</si>
  <si>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</si>
  <si>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</si>
  <si>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</si>
  <si>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</si>
  <si>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</si>
  <si>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</si>
  <si>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</si>
  <si>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</si>
  <si>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</si>
  <si>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</si>
  <si>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</si>
  <si>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</si>
  <si>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</si>
  <si>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</si>
  <si>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</si>
  <si>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</si>
  <si>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</si>
  <si>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</si>
  <si>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</si>
  <si>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</si>
  <si>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</si>
  <si>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</si>
  <si>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</si>
  <si>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</si>
  <si>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</si>
  <si>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</si>
  <si>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</si>
  <si>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</si>
  <si>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</si>
  <si>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</si>
  <si>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</si>
  <si>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</si>
  <si>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</si>
  <si>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</si>
  <si>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</si>
  <si>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</si>
  <si>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</si>
  <si>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</si>
  <si>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</si>
  <si>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</si>
  <si>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</si>
  <si>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</si>
  <si>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</si>
  <si>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</si>
  <si>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</si>
  <si>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</si>
  <si>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</si>
  <si>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</si>
  <si>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</si>
  <si>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</si>
  <si>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</si>
  <si>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</si>
  <si>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</si>
  <si>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</si>
  <si>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</si>
  <si>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</si>
  <si>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</si>
  <si>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</si>
  <si>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</si>
  <si>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</si>
  <si>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</si>
  <si>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</si>
  <si>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</si>
  <si>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</si>
  <si>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</si>
  <si>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</si>
  <si>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</si>
  <si>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</si>
  <si>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</si>
  <si>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</si>
  <si>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</si>
  <si>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</si>
  <si>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</si>
  <si>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</si>
  <si>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</si>
  <si>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</si>
  <si>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</si>
  <si>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</si>
  <si>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</si>
  <si>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</si>
  <si>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</si>
  <si>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</si>
  <si>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</si>
  <si>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</si>
  <si>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</si>
  <si>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</si>
  <si>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</si>
  <si>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</si>
  <si>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</si>
  <si>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</si>
  <si>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</si>
  <si>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</si>
  <si>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</si>
  <si>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</si>
  <si>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</si>
  <si>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</si>
  <si>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</si>
  <si>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</si>
  <si>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</si>
  <si>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</si>
  <si>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</si>
  <si>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</si>
  <si>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</si>
  <si>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</si>
  <si>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</si>
  <si>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</si>
  <si>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</si>
  <si>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</si>
  <si>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</si>
  <si>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</si>
  <si>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</si>
  <si>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</si>
  <si>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</si>
  <si>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</si>
  <si>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</si>
  <si>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</si>
  <si>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</si>
  <si>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</si>
  <si>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</si>
  <si>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</si>
  <si>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</si>
  <si>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</si>
  <si>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</si>
  <si>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</si>
  <si>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</si>
  <si>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</si>
  <si>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</si>
  <si>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</si>
  <si>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</si>
  <si>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</si>
  <si>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</si>
  <si>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</si>
  <si>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</si>
  <si>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</si>
  <si>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</si>
  <si>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</si>
  <si>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</si>
  <si>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</si>
  <si>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</si>
  <si>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</si>
  <si>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</si>
  <si>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</si>
  <si>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</si>
  <si>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</si>
  <si>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</si>
  <si>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</si>
  <si>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</si>
  <si>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</si>
  <si>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</si>
  <si>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</si>
  <si>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</si>
  <si>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</si>
  <si>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</si>
  <si>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</si>
  <si>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</si>
  <si>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</si>
  <si>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</si>
  <si>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</si>
  <si>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</si>
  <si>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</si>
  <si>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</si>
  <si>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</si>
  <si>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</si>
  <si>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</si>
  <si>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</si>
  <si>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</si>
  <si>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</si>
  <si>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</si>
  <si>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</si>
  <si>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</si>
  <si>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</si>
  <si>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</si>
  <si>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</si>
  <si>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</si>
  <si>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</si>
  <si>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</si>
  <si>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</si>
  <si>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</si>
  <si>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</si>
  <si>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</si>
  <si>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</si>
  <si>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</si>
  <si>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</si>
  <si>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</si>
  <si>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</si>
  <si>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</si>
  <si>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</si>
  <si>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</si>
  <si>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</si>
  <si>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</si>
  <si>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</si>
  <si>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</si>
  <si>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</si>
  <si>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</si>
  <si>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</si>
  <si>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</si>
  <si>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</si>
  <si>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</si>
  <si>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</si>
  <si>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</si>
  <si>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</si>
  <si>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</si>
  <si>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</si>
  <si>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</si>
  <si>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</si>
  <si>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</si>
  <si>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</si>
  <si>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</si>
  <si>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</si>
  <si>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</si>
  <si>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</si>
  <si>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</si>
  <si>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</si>
  <si>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</si>
  <si>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</si>
  <si>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</si>
  <si>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</si>
  <si>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</si>
  <si>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</si>
  <si>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</si>
  <si>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</si>
  <si>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</si>
  <si>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</si>
  <si>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</si>
  <si>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</si>
  <si>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</si>
  <si>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</si>
  <si>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</si>
  <si>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</si>
  <si>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</si>
  <si>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</si>
  <si>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</si>
  <si>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</si>
  <si>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</si>
  <si>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</si>
  <si>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</si>
  <si>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</si>
  <si>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</si>
  <si>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</si>
  <si>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</si>
  <si>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</si>
  <si>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</si>
  <si>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</si>
  <si>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</si>
  <si>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</si>
  <si>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</si>
  <si>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</si>
  <si>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</si>
  <si>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</si>
  <si>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</si>
  <si>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</si>
  <si>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</si>
  <si>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</si>
  <si>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</si>
  <si>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</si>
  <si>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</si>
  <si>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</si>
  <si>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</si>
  <si>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</si>
  <si>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</si>
  <si>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</si>
  <si>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</si>
  <si>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</si>
  <si>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</si>
  <si>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</si>
  <si>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</si>
  <si>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</si>
  <si>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</si>
  <si>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</si>
  <si>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</si>
  <si>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</si>
  <si>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</si>
  <si>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</si>
  <si>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</si>
  <si>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</si>
  <si>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</si>
  <si>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</si>
  <si>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</si>
  <si>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</si>
  <si>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</si>
  <si>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</si>
  <si>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</si>
  <si>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</si>
  <si>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</si>
  <si>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</si>
  <si>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</si>
  <si>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</si>
  <si>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</si>
  <si>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</si>
  <si>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</si>
  <si>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</si>
  <si>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</si>
  <si>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</si>
  <si>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</si>
  <si>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</si>
  <si>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</si>
  <si>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</si>
  <si>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</si>
  <si>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</si>
  <si>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</si>
  <si>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</si>
  <si>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</si>
  <si>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</si>
  <si>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</si>
  <si>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</si>
  <si>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</si>
  <si>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</si>
  <si>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</si>
  <si>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</si>
  <si>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</si>
  <si>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</si>
  <si>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</si>
  <si>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</si>
  <si>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</si>
  <si>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</si>
  <si>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</si>
  <si>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</si>
  <si>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</si>
  <si>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</si>
  <si>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</si>
  <si>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</si>
  <si>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</si>
  <si>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</si>
  <si>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</si>
  <si>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</si>
  <si>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</si>
  <si>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</si>
  <si>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</si>
  <si>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</si>
  <si>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</si>
  <si>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</si>
  <si>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</si>
  <si>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</si>
  <si>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</si>
  <si>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</si>
  <si>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</si>
  <si>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</si>
  <si>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</si>
  <si>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</si>
  <si>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</si>
  <si>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</si>
  <si>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</si>
  <si>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</si>
  <si>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</si>
  <si>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</si>
  <si>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</si>
  <si>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</si>
  <si>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</si>
  <si>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</si>
  <si>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</si>
  <si>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</si>
  <si>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</si>
  <si>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</si>
  <si>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</si>
  <si>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</si>
  <si>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</si>
  <si>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</si>
  <si>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</si>
  <si>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</si>
  <si>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</si>
  <si>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</si>
  <si>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</si>
  <si>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</si>
  <si>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</si>
  <si>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</si>
  <si>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</si>
  <si>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</si>
  <si>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</si>
  <si>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</si>
  <si>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</si>
  <si>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</si>
  <si>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</si>
  <si>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</si>
  <si>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</si>
  <si>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</si>
  <si>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</si>
  <si>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</si>
  <si>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</si>
  <si>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</si>
  <si>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</si>
  <si>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</si>
  <si>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</si>
  <si>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</si>
  <si>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</si>
  <si>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</si>
  <si>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</si>
  <si>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</si>
  <si>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</si>
  <si>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</si>
  <si>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</si>
  <si>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</si>
  <si>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</si>
  <si>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</si>
  <si>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</si>
  <si>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</si>
  <si>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</si>
  <si>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</si>
  <si>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</si>
  <si>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</si>
  <si>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</si>
  <si>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</si>
  <si>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</si>
  <si>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</si>
  <si>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</si>
  <si>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</si>
  <si>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</si>
  <si>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</si>
  <si>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</si>
  <si>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</si>
  <si>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</si>
  <si>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</si>
  <si>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</si>
  <si>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</si>
  <si>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</si>
  <si>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</si>
  <si>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</si>
  <si>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</si>
  <si>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</si>
  <si>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</si>
  <si>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</si>
  <si>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</si>
  <si>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</si>
  <si>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</si>
  <si>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</si>
  <si>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</si>
  <si>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</si>
  <si>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</si>
  <si>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</si>
  <si>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</si>
  <si>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</si>
  <si>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</si>
  <si>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</si>
  <si>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</si>
  <si>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</si>
  <si>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</si>
  <si>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</si>
  <si>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</si>
  <si>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</si>
  <si>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</si>
  <si>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</si>
  <si>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</si>
  <si>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</si>
  <si>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</si>
  <si>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</si>
  <si>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</si>
  <si>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</si>
  <si>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</si>
  <si>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</si>
  <si>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</si>
  <si>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</si>
  <si>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</si>
  <si>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</si>
  <si>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</si>
  <si>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</si>
  <si>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</si>
  <si>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</si>
  <si>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</si>
  <si>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</si>
  <si>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</si>
  <si>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</si>
  <si>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</si>
  <si>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</si>
  <si>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</si>
  <si>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</si>
  <si>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</si>
  <si>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</si>
  <si>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</si>
  <si>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</si>
  <si>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</si>
  <si>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</si>
  <si>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</si>
  <si>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</si>
  <si>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</si>
  <si>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</si>
  <si>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</si>
  <si>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</si>
  <si>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</si>
  <si>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</si>
  <si>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</si>
  <si>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</si>
  <si>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</si>
  <si>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</si>
  <si>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</si>
  <si>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</si>
  <si>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</si>
  <si>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</si>
  <si>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</si>
  <si>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</si>
  <si>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</si>
  <si>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</si>
  <si>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</si>
  <si>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</si>
  <si>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</si>
  <si>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</si>
  <si>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</si>
  <si>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</si>
  <si>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</si>
  <si>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</si>
  <si>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</si>
  <si>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</si>
  <si>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</si>
  <si>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</si>
  <si>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</si>
  <si>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</si>
  <si>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</si>
  <si>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</si>
  <si>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</si>
  <si>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</si>
  <si>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</si>
  <si>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</si>
  <si>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</si>
  <si>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</si>
  <si>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</si>
  <si>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</si>
  <si>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</si>
  <si>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</si>
  <si>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</si>
  <si>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</si>
  <si>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</si>
  <si>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</si>
  <si>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</si>
  <si>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</si>
  <si>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</si>
  <si>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</si>
  <si>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</si>
  <si>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</si>
  <si>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</si>
  <si>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</si>
  <si>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</si>
  <si>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</si>
  <si>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</si>
  <si>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</si>
  <si>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</si>
  <si>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</si>
  <si>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</si>
  <si>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</si>
  <si>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</si>
  <si>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</si>
  <si>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</si>
  <si>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</si>
  <si>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</si>
  <si>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</si>
  <si>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</si>
  <si>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</si>
  <si>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</si>
  <si>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</si>
  <si>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</si>
  <si>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</si>
  <si>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</si>
  <si>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</si>
  <si>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</si>
  <si>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</si>
  <si>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</si>
  <si>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</si>
  <si>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</si>
  <si>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</si>
  <si>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</si>
  <si>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</si>
  <si>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</si>
  <si>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</si>
  <si>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</si>
  <si>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</si>
  <si>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</si>
  <si>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</si>
  <si>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</si>
  <si>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</si>
  <si>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</si>
  <si>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</si>
  <si>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</si>
  <si>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</si>
  <si>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</si>
  <si>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</si>
  <si>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</si>
  <si>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</si>
  <si>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</si>
  <si>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</si>
  <si>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</si>
  <si>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</si>
  <si>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</si>
  <si>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</si>
  <si>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</si>
  <si>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</si>
  <si>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</si>
  <si>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</si>
  <si>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</si>
  <si>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</si>
  <si>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</si>
  <si>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</si>
  <si>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</si>
  <si>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</si>
  <si>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</si>
  <si>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Златиборска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</si>
</sst>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3033</c:v>
                </c:pt>
                <c:pt idx="1">
                  <c:v>3958</c:v>
                </c:pt>
                <c:pt idx="2">
                  <c:v>4580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3953</c:v>
                </c:pt>
                <c:pt idx="1">
                  <c:v>4654</c:v>
                </c:pt>
                <c:pt idx="2">
                  <c:v>5580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444352"/>
        <c:axId val="113445888"/>
      </c:barChart>
      <c:catAx>
        <c:axId val="11344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45888"/>
        <c:crosses val="autoZero"/>
        <c:auto val="1"/>
        <c:lblAlgn val="ctr"/>
        <c:lblOffset val="100"/>
        <c:noMultiLvlLbl val="0"/>
      </c:catAx>
      <c:valAx>
        <c:axId val="11344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443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10952</c:v>
                </c:pt>
                <c:pt idx="1">
                  <c:v>10826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15328"/>
        <c:axId val="117716864"/>
      </c:barChart>
      <c:catAx>
        <c:axId val="11771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16864"/>
        <c:crosses val="autoZero"/>
        <c:auto val="1"/>
        <c:lblAlgn val="ctr"/>
        <c:lblOffset val="100"/>
        <c:noMultiLvlLbl val="0"/>
      </c:catAx>
      <c:valAx>
        <c:axId val="11771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15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2269</c:v>
                </c:pt>
                <c:pt idx="1">
                  <c:v>2187</c:v>
                </c:pt>
                <c:pt idx="2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41440"/>
        <c:axId val="117742976"/>
      </c:barChart>
      <c:catAx>
        <c:axId val="11774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2976"/>
        <c:crosses val="autoZero"/>
        <c:auto val="1"/>
        <c:lblAlgn val="ctr"/>
        <c:lblOffset val="100"/>
        <c:noMultiLvlLbl val="0"/>
      </c:catAx>
      <c:valAx>
        <c:axId val="11774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1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219</c:v>
                </c:pt>
                <c:pt idx="1">
                  <c:v>324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62304"/>
        <c:axId val="117764096"/>
      </c:barChart>
      <c:catAx>
        <c:axId val="11776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64096"/>
        <c:crosses val="autoZero"/>
        <c:auto val="1"/>
        <c:lblAlgn val="ctr"/>
        <c:lblOffset val="100"/>
        <c:noMultiLvlLbl val="0"/>
      </c:catAx>
      <c:valAx>
        <c:axId val="117764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776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166</c:v>
                </c:pt>
                <c:pt idx="1">
                  <c:v>91</c:v>
                </c:pt>
                <c:pt idx="2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54592"/>
        <c:axId val="117856128"/>
      </c:barChart>
      <c:catAx>
        <c:axId val="1178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56128"/>
        <c:crosses val="autoZero"/>
        <c:auto val="1"/>
        <c:lblAlgn val="ctr"/>
        <c:lblOffset val="100"/>
        <c:noMultiLvlLbl val="0"/>
      </c:catAx>
      <c:valAx>
        <c:axId val="11785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5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234</c:v>
                </c:pt>
                <c:pt idx="1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78784"/>
        <c:axId val="117880320"/>
      </c:barChart>
      <c:catAx>
        <c:axId val="1178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80320"/>
        <c:crosses val="autoZero"/>
        <c:auto val="1"/>
        <c:lblAlgn val="ctr"/>
        <c:lblOffset val="100"/>
        <c:noMultiLvlLbl val="0"/>
      </c:catAx>
      <c:valAx>
        <c:axId val="117880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78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2853.0880000000002</c:v>
                </c:pt>
                <c:pt idx="1">
                  <c:v>5100.6130000000003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099328"/>
        <c:axId val="118109312"/>
      </c:barChart>
      <c:catAx>
        <c:axId val="11809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09312"/>
        <c:crosses val="autoZero"/>
        <c:auto val="1"/>
        <c:lblAlgn val="ctr"/>
        <c:lblOffset val="100"/>
        <c:noMultiLvlLbl val="0"/>
      </c:catAx>
      <c:valAx>
        <c:axId val="11810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78533</c:v>
                </c:pt>
                <c:pt idx="1">
                  <c:v>74920</c:v>
                </c:pt>
                <c:pt idx="2">
                  <c:v>73128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38368"/>
        <c:axId val="118139904"/>
      </c:barChart>
      <c:catAx>
        <c:axId val="11813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39904"/>
        <c:crosses val="autoZero"/>
        <c:auto val="1"/>
        <c:lblAlgn val="ctr"/>
        <c:lblOffset val="100"/>
        <c:noMultiLvlLbl val="0"/>
      </c:catAx>
      <c:valAx>
        <c:axId val="11813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38368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5.4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52576"/>
        <c:axId val="118228096"/>
      </c:barChart>
      <c:catAx>
        <c:axId val="1181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28096"/>
        <c:crosses val="autoZero"/>
        <c:auto val="1"/>
        <c:lblAlgn val="ctr"/>
        <c:lblOffset val="100"/>
        <c:noMultiLvlLbl val="0"/>
      </c:catAx>
      <c:valAx>
        <c:axId val="11822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525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3.8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48960"/>
        <c:axId val="118250496"/>
      </c:barChart>
      <c:catAx>
        <c:axId val="1182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50496"/>
        <c:crosses val="autoZero"/>
        <c:auto val="1"/>
        <c:lblAlgn val="ctr"/>
        <c:lblOffset val="100"/>
        <c:noMultiLvlLbl val="0"/>
      </c:catAx>
      <c:valAx>
        <c:axId val="11825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2489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17.096661880973151</c:v>
                </c:pt>
                <c:pt idx="1">
                  <c:v>59.549414567546741</c:v>
                </c:pt>
                <c:pt idx="2">
                  <c:v>23.353923551480111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795</c:v>
                </c:pt>
                <c:pt idx="1">
                  <c:v>1311</c:v>
                </c:pt>
                <c:pt idx="2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262</c:v>
                </c:pt>
                <c:pt idx="1">
                  <c:v>309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466752"/>
        <c:axId val="113468544"/>
      </c:barChart>
      <c:catAx>
        <c:axId val="1134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68544"/>
        <c:crosses val="autoZero"/>
        <c:auto val="1"/>
        <c:lblAlgn val="ctr"/>
        <c:lblOffset val="100"/>
        <c:noMultiLvlLbl val="0"/>
      </c:catAx>
      <c:valAx>
        <c:axId val="11346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667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58</c:v>
                </c:pt>
                <c:pt idx="1">
                  <c:v>63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391552"/>
        <c:axId val="118393088"/>
      </c:barChart>
      <c:catAx>
        <c:axId val="11839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93088"/>
        <c:crosses val="autoZero"/>
        <c:auto val="1"/>
        <c:lblAlgn val="ctr"/>
        <c:lblOffset val="100"/>
        <c:noMultiLvlLbl val="0"/>
      </c:catAx>
      <c:valAx>
        <c:axId val="11839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39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441088"/>
        <c:axId val="118442624"/>
      </c:barChart>
      <c:catAx>
        <c:axId val="1184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42624"/>
        <c:crosses val="autoZero"/>
        <c:auto val="1"/>
        <c:lblAlgn val="ctr"/>
        <c:lblOffset val="100"/>
        <c:noMultiLvlLbl val="0"/>
      </c:catAx>
      <c:valAx>
        <c:axId val="11844262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4410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94.3</c:v>
                </c:pt>
                <c:pt idx="1">
                  <c:v>96.2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96.7</c:v>
                </c:pt>
                <c:pt idx="1">
                  <c:v>95.7</c:v>
                </c:pt>
                <c:pt idx="2">
                  <c:v>96.8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78336"/>
        <c:axId val="118479872"/>
      </c:barChart>
      <c:catAx>
        <c:axId val="11847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79872"/>
        <c:crosses val="autoZero"/>
        <c:auto val="1"/>
        <c:lblAlgn val="ctr"/>
        <c:lblOffset val="100"/>
        <c:noMultiLvlLbl val="0"/>
      </c:catAx>
      <c:valAx>
        <c:axId val="118479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78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10902</c:v>
                </c:pt>
                <c:pt idx="1">
                  <c:v>9864</c:v>
                </c:pt>
                <c:pt idx="2">
                  <c:v>9540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517760"/>
        <c:axId val="118519296"/>
      </c:barChart>
      <c:catAx>
        <c:axId val="11851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19296"/>
        <c:crosses val="autoZero"/>
        <c:auto val="1"/>
        <c:lblAlgn val="ctr"/>
        <c:lblOffset val="100"/>
        <c:noMultiLvlLbl val="0"/>
      </c:catAx>
      <c:valAx>
        <c:axId val="11851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127</c:v>
                </c:pt>
                <c:pt idx="1">
                  <c:v>149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186</c:v>
                </c:pt>
                <c:pt idx="1">
                  <c:v>161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628352"/>
        <c:axId val="118629888"/>
      </c:barChart>
      <c:catAx>
        <c:axId val="11862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29888"/>
        <c:crosses val="autoZero"/>
        <c:auto val="1"/>
        <c:lblAlgn val="ctr"/>
        <c:lblOffset val="100"/>
        <c:noMultiLvlLbl val="0"/>
      </c:catAx>
      <c:valAx>
        <c:axId val="11862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2835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1039</c:v>
                </c:pt>
                <c:pt idx="1">
                  <c:v>1148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1605</c:v>
                </c:pt>
                <c:pt idx="1">
                  <c:v>1762</c:v>
                </c:pt>
                <c:pt idx="2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669696"/>
        <c:axId val="118671232"/>
      </c:barChart>
      <c:catAx>
        <c:axId val="1186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71232"/>
        <c:crosses val="autoZero"/>
        <c:auto val="1"/>
        <c:lblAlgn val="ctr"/>
        <c:lblOffset val="100"/>
        <c:noMultiLvlLbl val="0"/>
      </c:catAx>
      <c:valAx>
        <c:axId val="11867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69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2.1379140374692418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2.2247606827241682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2.3648106782253553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2.5877953079339497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2.3507274384542862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2.403930788700547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2.6656443277795816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2.9226634536015932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3.0654518568360438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3.3827159527898507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3.5857493261560971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3.8607637027966968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4.0990051755906158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4.3259018163467289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3.5587564499282145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2.1359580319454823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1.6250493891394751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1.1106199363907003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761728"/>
        <c:axId val="118775808"/>
      </c:barChart>
      <c:catAx>
        <c:axId val="1187617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775808"/>
        <c:crosses val="autoZero"/>
        <c:auto val="1"/>
        <c:lblAlgn val="ctr"/>
        <c:lblOffset val="100"/>
        <c:noMultiLvlLbl val="0"/>
      </c:catAx>
      <c:valAx>
        <c:axId val="1187758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761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2.313172132398102</c:v>
                </c:pt>
                <c:pt idx="1">
                  <c:v>2.3679402870633708</c:v>
                </c:pt>
                <c:pt idx="2">
                  <c:v>2.4982102549457599</c:v>
                </c:pt>
                <c:pt idx="3">
                  <c:v>2.7118060581403083</c:v>
                </c:pt>
                <c:pt idx="4">
                  <c:v>2.5349831587924405</c:v>
                </c:pt>
                <c:pt idx="5">
                  <c:v>2.6167441896855914</c:v>
                </c:pt>
                <c:pt idx="6">
                  <c:v>2.9234458558110967</c:v>
                </c:pt>
                <c:pt idx="7">
                  <c:v>3.2321035274603616</c:v>
                </c:pt>
                <c:pt idx="8">
                  <c:v>3.2231059020510675</c:v>
                </c:pt>
                <c:pt idx="9">
                  <c:v>3.4370929063503675</c:v>
                </c:pt>
                <c:pt idx="10">
                  <c:v>3.5192451383482704</c:v>
                </c:pt>
                <c:pt idx="11">
                  <c:v>3.7199313050860057</c:v>
                </c:pt>
                <c:pt idx="12">
                  <c:v>3.8963630033291214</c:v>
                </c:pt>
                <c:pt idx="13">
                  <c:v>3.9644319955559553</c:v>
                </c:pt>
                <c:pt idx="14">
                  <c:v>3.0525422203792303</c:v>
                </c:pt>
                <c:pt idx="15">
                  <c:v>1.6551718742053727</c:v>
                </c:pt>
                <c:pt idx="16">
                  <c:v>1.2221122512449976</c:v>
                </c:pt>
                <c:pt idx="17">
                  <c:v>0.70337958634395181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796288"/>
        <c:axId val="118797824"/>
      </c:barChart>
      <c:catAx>
        <c:axId val="1187962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797824"/>
        <c:crosses val="autoZero"/>
        <c:auto val="1"/>
        <c:lblAlgn val="ctr"/>
        <c:lblOffset val="100"/>
        <c:noMultiLvlLbl val="0"/>
      </c:catAx>
      <c:valAx>
        <c:axId val="11879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796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0.22641102585757669</c:v>
                </c:pt>
                <c:pt idx="1">
                  <c:v>0.23972380855415998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1.5588219439003792</c:v>
                </c:pt>
                <c:pt idx="1">
                  <c:v>0.4414990605418313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9.4284020053548012</c:v>
                </c:pt>
                <c:pt idx="1">
                  <c:v>3.8300274895641464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22.015776895293886</c:v>
                </c:pt>
                <c:pt idx="1">
                  <c:v>18.979831730546735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49.104238917539668</c:v>
                </c:pt>
                <c:pt idx="1">
                  <c:v>61.472033764959598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5.3727695818583676</c:v>
                </c:pt>
                <c:pt idx="1">
                  <c:v>5.1128738164215441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12.293579630195325</c:v>
                </c:pt>
                <c:pt idx="1">
                  <c:v>9.924010329411983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010432"/>
        <c:axId val="119011968"/>
      </c:barChart>
      <c:catAx>
        <c:axId val="11901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11968"/>
        <c:crosses val="autoZero"/>
        <c:auto val="1"/>
        <c:lblAlgn val="ctr"/>
        <c:lblOffset val="100"/>
        <c:noMultiLvlLbl val="0"/>
      </c:catAx>
      <c:valAx>
        <c:axId val="119011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104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31.509766221631235</c:v>
                </c:pt>
                <c:pt idx="1">
                  <c:v>27.106376283077722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27.601480656232592</c:v>
                </c:pt>
                <c:pt idx="1">
                  <c:v>35.204228024546239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40.628200751109596</c:v>
                </c:pt>
                <c:pt idx="1">
                  <c:v>37.378402643440914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0.26055237102657636</c:v>
                </c:pt>
                <c:pt idx="1">
                  <c:v>0.31099304893512647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092736"/>
        <c:axId val="119094272"/>
      </c:barChart>
      <c:catAx>
        <c:axId val="11909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94272"/>
        <c:crosses val="autoZero"/>
        <c:auto val="1"/>
        <c:lblAlgn val="ctr"/>
        <c:lblOffset val="100"/>
        <c:noMultiLvlLbl val="0"/>
      </c:catAx>
      <c:valAx>
        <c:axId val="119094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927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11669</c:v>
                </c:pt>
                <c:pt idx="1">
                  <c:v>10544</c:v>
                </c:pt>
                <c:pt idx="2">
                  <c:v>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10129</c:v>
                </c:pt>
                <c:pt idx="1">
                  <c:v>8755</c:v>
                </c:pt>
                <c:pt idx="2">
                  <c:v>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492736"/>
        <c:axId val="113494272"/>
      </c:barChart>
      <c:catAx>
        <c:axId val="11349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494272"/>
        <c:crosses val="autoZero"/>
        <c:auto val="1"/>
        <c:lblAlgn val="ctr"/>
        <c:lblOffset val="100"/>
        <c:noMultiLvlLbl val="0"/>
      </c:catAx>
      <c:valAx>
        <c:axId val="11349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492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34</c:v>
                </c:pt>
                <c:pt idx="3">
                  <c:v>55</c:v>
                </c:pt>
                <c:pt idx="4">
                  <c:v>79</c:v>
                </c:pt>
                <c:pt idx="5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59</c:v>
                </c:pt>
                <c:pt idx="3">
                  <c:v>52</c:v>
                </c:pt>
                <c:pt idx="4">
                  <c:v>64</c:v>
                </c:pt>
                <c:pt idx="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129984"/>
        <c:axId val="119131520"/>
      </c:barChart>
      <c:catAx>
        <c:axId val="119129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31520"/>
        <c:crosses val="autoZero"/>
        <c:auto val="1"/>
        <c:lblAlgn val="ctr"/>
        <c:lblOffset val="100"/>
        <c:noMultiLvlLbl val="0"/>
      </c:catAx>
      <c:valAx>
        <c:axId val="119131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29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</c:v>
                </c:pt>
                <c:pt idx="1">
                  <c:v>0.27</c:v>
                </c:pt>
                <c:pt idx="3">
                  <c:v>0.33</c:v>
                </c:pt>
                <c:pt idx="4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172480"/>
        <c:axId val="119178368"/>
      </c:barChart>
      <c:catAx>
        <c:axId val="119172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78368"/>
        <c:crosses val="autoZero"/>
        <c:auto val="1"/>
        <c:lblAlgn val="ctr"/>
        <c:lblOffset val="100"/>
        <c:noMultiLvlLbl val="0"/>
      </c:catAx>
      <c:valAx>
        <c:axId val="1191783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724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3.4482758620689653</c:v>
                </c:pt>
                <c:pt idx="1">
                  <c:v>64.232196425778753</c:v>
                </c:pt>
                <c:pt idx="2">
                  <c:v>17.291513870313647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96.551724137931032</c:v>
                </c:pt>
                <c:pt idx="1">
                  <c:v>35.767803574221254</c:v>
                </c:pt>
                <c:pt idx="2">
                  <c:v>82.708486129686349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221632"/>
        <c:axId val="119227520"/>
      </c:barChart>
      <c:catAx>
        <c:axId val="119221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27520"/>
        <c:crosses val="autoZero"/>
        <c:auto val="1"/>
        <c:lblAlgn val="ctr"/>
        <c:lblOffset val="100"/>
        <c:noMultiLvlLbl val="0"/>
      </c:catAx>
      <c:valAx>
        <c:axId val="119227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21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1114</c:v>
                </c:pt>
                <c:pt idx="1">
                  <c:v>1099</c:v>
                </c:pt>
                <c:pt idx="2">
                  <c:v>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1160</c:v>
                </c:pt>
                <c:pt idx="1">
                  <c:v>1148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41056"/>
        <c:axId val="119342592"/>
      </c:barChart>
      <c:catAx>
        <c:axId val="11934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42592"/>
        <c:crosses val="autoZero"/>
        <c:auto val="1"/>
        <c:lblAlgn val="ctr"/>
        <c:lblOffset val="100"/>
        <c:noMultiLvlLbl val="0"/>
      </c:catAx>
      <c:valAx>
        <c:axId val="119342592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341056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2117</c:v>
                </c:pt>
                <c:pt idx="1">
                  <c:v>2576</c:v>
                </c:pt>
                <c:pt idx="2">
                  <c:v>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2411</c:v>
                </c:pt>
                <c:pt idx="1">
                  <c:v>2764</c:v>
                </c:pt>
                <c:pt idx="2">
                  <c:v>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86496"/>
        <c:axId val="119388032"/>
      </c:barChart>
      <c:catAx>
        <c:axId val="1193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88032"/>
        <c:crosses val="autoZero"/>
        <c:auto val="1"/>
        <c:lblAlgn val="ctr"/>
        <c:lblOffset val="100"/>
        <c:noMultiLvlLbl val="0"/>
      </c:catAx>
      <c:valAx>
        <c:axId val="11938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3864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27.952086027359968</c:v>
                </c:pt>
                <c:pt idx="1">
                  <c:v>26.863652816673333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28.77560743211053</c:v>
                </c:pt>
                <c:pt idx="1">
                  <c:v>28.081004362652646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15.354250323283198</c:v>
                </c:pt>
                <c:pt idx="1">
                  <c:v>18.906098188260845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13.534789809206199</c:v>
                </c:pt>
                <c:pt idx="1">
                  <c:v>16.964813015564573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7.7111549717552572</c:v>
                </c:pt>
                <c:pt idx="1">
                  <c:v>6.1496256501114477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6.6721114362848528</c:v>
                </c:pt>
                <c:pt idx="1">
                  <c:v>3.0348059667371552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469184"/>
        <c:axId val="119470720"/>
      </c:barChart>
      <c:catAx>
        <c:axId val="119469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470720"/>
        <c:crosses val="autoZero"/>
        <c:auto val="1"/>
        <c:lblAlgn val="ctr"/>
        <c:lblOffset val="100"/>
        <c:noMultiLvlLbl val="0"/>
      </c:catAx>
      <c:valAx>
        <c:axId val="119470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69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46.21</c:v>
                </c:pt>
                <c:pt idx="1">
                  <c:v>42.87</c:v>
                </c:pt>
                <c:pt idx="2">
                  <c:v>9.16</c:v>
                </c:pt>
                <c:pt idx="3">
                  <c:v>1.45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49.97</c:v>
                </c:pt>
                <c:pt idx="1">
                  <c:v>37.64</c:v>
                </c:pt>
                <c:pt idx="2">
                  <c:v>10.32</c:v>
                </c:pt>
                <c:pt idx="3">
                  <c:v>1.67</c:v>
                </c:pt>
                <c:pt idx="4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975296"/>
        <c:axId val="119985280"/>
      </c:barChart>
      <c:catAx>
        <c:axId val="1199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85280"/>
        <c:crosses val="autoZero"/>
        <c:auto val="1"/>
        <c:lblAlgn val="ctr"/>
        <c:lblOffset val="100"/>
        <c:noMultiLvlLbl val="0"/>
      </c:catAx>
      <c:valAx>
        <c:axId val="119985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752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55995</c:v>
                </c:pt>
                <c:pt idx="1">
                  <c:v>62637</c:v>
                </c:pt>
                <c:pt idx="2">
                  <c:v>71302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223616"/>
        <c:axId val="120225152"/>
      </c:barChart>
      <c:catAx>
        <c:axId val="12022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25152"/>
        <c:crosses val="autoZero"/>
        <c:auto val="1"/>
        <c:lblAlgn val="ctr"/>
        <c:lblOffset val="100"/>
        <c:noMultiLvlLbl val="0"/>
      </c:catAx>
      <c:valAx>
        <c:axId val="12022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2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35490</c:v>
                </c:pt>
                <c:pt idx="1">
                  <c:v>36532</c:v>
                </c:pt>
                <c:pt idx="2">
                  <c:v>37436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43933</c:v>
                </c:pt>
                <c:pt idx="1">
                  <c:v>44717</c:v>
                </c:pt>
                <c:pt idx="2">
                  <c:v>44903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52288"/>
        <c:axId val="120253824"/>
      </c:barChart>
      <c:catAx>
        <c:axId val="120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53824"/>
        <c:crosses val="autoZero"/>
        <c:auto val="1"/>
        <c:lblAlgn val="ctr"/>
        <c:lblOffset val="100"/>
        <c:noMultiLvlLbl val="0"/>
      </c:catAx>
      <c:valAx>
        <c:axId val="12025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52288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28.8</c:v>
                </c:pt>
                <c:pt idx="1">
                  <c:v>23.8</c:v>
                </c:pt>
                <c:pt idx="2">
                  <c:v>1.6</c:v>
                </c:pt>
                <c:pt idx="3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17.5</c:v>
                </c:pt>
                <c:pt idx="1">
                  <c:v>53.6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83.604741331560874</c:v>
                </c:pt>
                <c:pt idx="1">
                  <c:v>90.884410566983405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16.395258668439126</c:v>
                </c:pt>
                <c:pt idx="1">
                  <c:v>9.1155894330166021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0776576"/>
        <c:axId val="120778112"/>
      </c:barChart>
      <c:catAx>
        <c:axId val="120776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778112"/>
        <c:crosses val="autoZero"/>
        <c:auto val="1"/>
        <c:lblAlgn val="ctr"/>
        <c:lblOffset val="100"/>
        <c:noMultiLvlLbl val="0"/>
      </c:catAx>
      <c:valAx>
        <c:axId val="1207781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77657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5.4</c:v>
                </c:pt>
                <c:pt idx="1">
                  <c:v>3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824192"/>
        <c:axId val="120825728"/>
      </c:barChart>
      <c:catAx>
        <c:axId val="12082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25728"/>
        <c:crosses val="autoZero"/>
        <c:auto val="1"/>
        <c:lblAlgn val="ctr"/>
        <c:lblOffset val="100"/>
        <c:noMultiLvlLbl val="0"/>
      </c:catAx>
      <c:valAx>
        <c:axId val="12082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241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</c:v>
                </c:pt>
                <c:pt idx="1">
                  <c:v>16.2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883456"/>
        <c:axId val="120885248"/>
      </c:barChart>
      <c:catAx>
        <c:axId val="1208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85248"/>
        <c:crosses val="autoZero"/>
        <c:auto val="1"/>
        <c:lblAlgn val="ctr"/>
        <c:lblOffset val="100"/>
        <c:noMultiLvlLbl val="0"/>
      </c:catAx>
      <c:valAx>
        <c:axId val="12088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8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4.49</c:v>
                </c:pt>
                <c:pt idx="1">
                  <c:v>2.73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2.61</c:v>
                </c:pt>
                <c:pt idx="2">
                  <c:v>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928512"/>
        <c:axId val="120942592"/>
      </c:barChart>
      <c:catAx>
        <c:axId val="1209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42592"/>
        <c:crosses val="autoZero"/>
        <c:auto val="1"/>
        <c:lblAlgn val="ctr"/>
        <c:lblOffset val="100"/>
        <c:noMultiLvlLbl val="0"/>
      </c:catAx>
      <c:valAx>
        <c:axId val="1209425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92851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210701</c:v>
                </c:pt>
                <c:pt idx="1">
                  <c:v>259944</c:v>
                </c:pt>
                <c:pt idx="2">
                  <c:v>377780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27126</c:v>
                </c:pt>
                <c:pt idx="1">
                  <c:v>60376</c:v>
                </c:pt>
                <c:pt idx="2">
                  <c:v>103992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994432"/>
        <c:axId val="121008512"/>
      </c:barChart>
      <c:catAx>
        <c:axId val="1209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08512"/>
        <c:crosses val="autoZero"/>
        <c:auto val="1"/>
        <c:lblAlgn val="ctr"/>
        <c:lblOffset val="100"/>
        <c:noMultiLvlLbl val="0"/>
      </c:catAx>
      <c:valAx>
        <c:axId val="121008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99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771053</c:v>
                </c:pt>
                <c:pt idx="1">
                  <c:v>872167</c:v>
                </c:pt>
                <c:pt idx="2">
                  <c:v>1348014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75299</c:v>
                </c:pt>
                <c:pt idx="1">
                  <c:v>147358</c:v>
                </c:pt>
                <c:pt idx="2">
                  <c:v>265537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95520"/>
        <c:axId val="121205504"/>
      </c:barChart>
      <c:catAx>
        <c:axId val="12119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05504"/>
        <c:crosses val="autoZero"/>
        <c:auto val="1"/>
        <c:lblAlgn val="ctr"/>
        <c:lblOffset val="100"/>
        <c:noMultiLvlLbl val="0"/>
      </c:catAx>
      <c:valAx>
        <c:axId val="1212055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119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3.7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2.4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240960"/>
        <c:axId val="121406592"/>
      </c:barChart>
      <c:catAx>
        <c:axId val="12124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06592"/>
        <c:crosses val="autoZero"/>
        <c:auto val="1"/>
        <c:lblAlgn val="ctr"/>
        <c:lblOffset val="100"/>
        <c:noMultiLvlLbl val="0"/>
      </c:catAx>
      <c:valAx>
        <c:axId val="121406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1240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26.8</c:v>
                </c:pt>
                <c:pt idx="1">
                  <c:v>27.9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34.799999999999997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520128"/>
        <c:axId val="121521664"/>
      </c:barChart>
      <c:catAx>
        <c:axId val="12152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21664"/>
        <c:crosses val="autoZero"/>
        <c:auto val="1"/>
        <c:lblAlgn val="ctr"/>
        <c:lblOffset val="100"/>
        <c:noMultiLvlLbl val="0"/>
      </c:catAx>
      <c:valAx>
        <c:axId val="121521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20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120813.16</c:v>
                </c:pt>
                <c:pt idx="1">
                  <c:v>141346.69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597952"/>
        <c:axId val="121599488"/>
      </c:barChart>
      <c:catAx>
        <c:axId val="12159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99488"/>
        <c:crosses val="autoZero"/>
        <c:auto val="1"/>
        <c:lblAlgn val="ctr"/>
        <c:lblOffset val="100"/>
        <c:noMultiLvlLbl val="0"/>
      </c:catAx>
      <c:valAx>
        <c:axId val="12159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9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87</c:v>
                </c:pt>
                <c:pt idx="1">
                  <c:v>90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77</c:v>
                </c:pt>
                <c:pt idx="1">
                  <c:v>79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668352"/>
        <c:axId val="121669888"/>
      </c:barChart>
      <c:catAx>
        <c:axId val="1216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69888"/>
        <c:crosses val="autoZero"/>
        <c:auto val="1"/>
        <c:lblAlgn val="ctr"/>
        <c:lblOffset val="100"/>
        <c:noMultiLvlLbl val="0"/>
      </c:catAx>
      <c:valAx>
        <c:axId val="12166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683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56.4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831360"/>
        <c:axId val="116832896"/>
      </c:barChart>
      <c:catAx>
        <c:axId val="11683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832896"/>
        <c:crosses val="autoZero"/>
        <c:auto val="1"/>
        <c:lblAlgn val="ctr"/>
        <c:lblOffset val="100"/>
        <c:noMultiLvlLbl val="0"/>
      </c:catAx>
      <c:valAx>
        <c:axId val="11683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313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3033</c:v>
                </c:pt>
                <c:pt idx="1">
                  <c:v>3958</c:v>
                </c:pt>
                <c:pt idx="2">
                  <c:v>4580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3953</c:v>
                </c:pt>
                <c:pt idx="1">
                  <c:v>4654</c:v>
                </c:pt>
                <c:pt idx="2">
                  <c:v>5580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81920"/>
        <c:axId val="124483456"/>
      </c:barChart>
      <c:catAx>
        <c:axId val="1244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83456"/>
        <c:crosses val="autoZero"/>
        <c:auto val="1"/>
        <c:lblAlgn val="ctr"/>
        <c:lblOffset val="100"/>
        <c:noMultiLvlLbl val="0"/>
      </c:catAx>
      <c:valAx>
        <c:axId val="12448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81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795</c:v>
                </c:pt>
                <c:pt idx="1">
                  <c:v>1311</c:v>
                </c:pt>
                <c:pt idx="2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262</c:v>
                </c:pt>
                <c:pt idx="1">
                  <c:v>309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27360"/>
        <c:axId val="124528896"/>
      </c:barChart>
      <c:catAx>
        <c:axId val="1245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28896"/>
        <c:crosses val="autoZero"/>
        <c:auto val="1"/>
        <c:lblAlgn val="ctr"/>
        <c:lblOffset val="100"/>
        <c:noMultiLvlLbl val="0"/>
      </c:catAx>
      <c:valAx>
        <c:axId val="12452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2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11669</c:v>
                </c:pt>
                <c:pt idx="1">
                  <c:v>10544</c:v>
                </c:pt>
                <c:pt idx="2">
                  <c:v>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10129</c:v>
                </c:pt>
                <c:pt idx="1">
                  <c:v>8755</c:v>
                </c:pt>
                <c:pt idx="2">
                  <c:v>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60512"/>
        <c:axId val="124562048"/>
      </c:barChart>
      <c:catAx>
        <c:axId val="1245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62048"/>
        <c:crosses val="autoZero"/>
        <c:auto val="1"/>
        <c:lblAlgn val="ctr"/>
        <c:lblOffset val="100"/>
        <c:noMultiLvlLbl val="0"/>
      </c:catAx>
      <c:valAx>
        <c:axId val="12456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60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17.5</c:v>
                </c:pt>
                <c:pt idx="1">
                  <c:v>53.6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56.4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4802560"/>
        <c:axId val="124804096"/>
      </c:barChart>
      <c:catAx>
        <c:axId val="12480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804096"/>
        <c:crosses val="autoZero"/>
        <c:auto val="1"/>
        <c:lblAlgn val="ctr"/>
        <c:lblOffset val="100"/>
        <c:noMultiLvlLbl val="0"/>
      </c:catAx>
      <c:valAx>
        <c:axId val="124804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802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21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4864384"/>
        <c:axId val="124865920"/>
      </c:barChart>
      <c:catAx>
        <c:axId val="12486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865920"/>
        <c:crosses val="autoZero"/>
        <c:auto val="1"/>
        <c:lblAlgn val="ctr"/>
        <c:lblOffset val="100"/>
        <c:noMultiLvlLbl val="0"/>
      </c:catAx>
      <c:valAx>
        <c:axId val="12486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86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1649</c:v>
                </c:pt>
                <c:pt idx="1">
                  <c:v>2766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1119</c:v>
                </c:pt>
                <c:pt idx="1">
                  <c:v>2759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26976"/>
        <c:axId val="124949248"/>
      </c:barChart>
      <c:catAx>
        <c:axId val="12492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949248"/>
        <c:crosses val="autoZero"/>
        <c:auto val="1"/>
        <c:lblAlgn val="ctr"/>
        <c:lblOffset val="100"/>
        <c:noMultiLvlLbl val="0"/>
      </c:catAx>
      <c:valAx>
        <c:axId val="12494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26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484</c:v>
                </c:pt>
                <c:pt idx="1">
                  <c:v>745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272</c:v>
                </c:pt>
                <c:pt idx="1">
                  <c:v>735</c:v>
                </c:pt>
                <c:pt idx="2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68320"/>
        <c:axId val="125056128"/>
      </c:barChart>
      <c:catAx>
        <c:axId val="1249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056128"/>
        <c:crosses val="autoZero"/>
        <c:auto val="1"/>
        <c:lblAlgn val="ctr"/>
        <c:lblOffset val="100"/>
        <c:noMultiLvlLbl val="0"/>
      </c:catAx>
      <c:valAx>
        <c:axId val="12505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10952</c:v>
                </c:pt>
                <c:pt idx="1">
                  <c:v>10826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087104"/>
        <c:axId val="125305984"/>
      </c:barChart>
      <c:catAx>
        <c:axId val="12508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305984"/>
        <c:crosses val="autoZero"/>
        <c:auto val="1"/>
        <c:lblAlgn val="ctr"/>
        <c:lblOffset val="100"/>
        <c:noMultiLvlLbl val="0"/>
      </c:catAx>
      <c:valAx>
        <c:axId val="12530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8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2269</c:v>
                </c:pt>
                <c:pt idx="1">
                  <c:v>2187</c:v>
                </c:pt>
                <c:pt idx="2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51424"/>
        <c:axId val="125352960"/>
      </c:barChart>
      <c:catAx>
        <c:axId val="12535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52960"/>
        <c:crosses val="autoZero"/>
        <c:auto val="1"/>
        <c:lblAlgn val="ctr"/>
        <c:lblOffset val="100"/>
        <c:noMultiLvlLbl val="0"/>
      </c:catAx>
      <c:valAx>
        <c:axId val="12535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51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20.7</c:v>
                </c:pt>
                <c:pt idx="1">
                  <c:v>19.7</c:v>
                </c:pt>
                <c:pt idx="2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29.6</c:v>
                </c:pt>
                <c:pt idx="1">
                  <c:v>38.799999999999997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49.8</c:v>
                </c:pt>
                <c:pt idx="1">
                  <c:v>41.5</c:v>
                </c:pt>
                <c:pt idx="2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6865280"/>
        <c:axId val="116875264"/>
      </c:barChart>
      <c:catAx>
        <c:axId val="1168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875264"/>
        <c:crosses val="autoZero"/>
        <c:auto val="1"/>
        <c:lblAlgn val="ctr"/>
        <c:lblOffset val="100"/>
        <c:noMultiLvlLbl val="0"/>
      </c:catAx>
      <c:valAx>
        <c:axId val="116875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6865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219</c:v>
                </c:pt>
                <c:pt idx="1">
                  <c:v>324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46016"/>
        <c:axId val="125447552"/>
      </c:barChart>
      <c:catAx>
        <c:axId val="125446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47552"/>
        <c:crosses val="autoZero"/>
        <c:auto val="1"/>
        <c:lblAlgn val="ctr"/>
        <c:lblOffset val="100"/>
        <c:noMultiLvlLbl val="0"/>
      </c:catAx>
      <c:valAx>
        <c:axId val="125447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4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234</c:v>
                </c:pt>
                <c:pt idx="1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19360"/>
        <c:axId val="125520896"/>
      </c:barChart>
      <c:catAx>
        <c:axId val="125519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20896"/>
        <c:crosses val="autoZero"/>
        <c:auto val="1"/>
        <c:lblAlgn val="ctr"/>
        <c:lblOffset val="100"/>
        <c:noMultiLvlLbl val="0"/>
      </c:catAx>
      <c:valAx>
        <c:axId val="125520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19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78533</c:v>
                </c:pt>
                <c:pt idx="1">
                  <c:v>74920</c:v>
                </c:pt>
                <c:pt idx="2">
                  <c:v>73128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37664"/>
        <c:axId val="125551744"/>
      </c:barChart>
      <c:catAx>
        <c:axId val="125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51744"/>
        <c:crosses val="autoZero"/>
        <c:auto val="1"/>
        <c:lblAlgn val="ctr"/>
        <c:lblOffset val="100"/>
        <c:noMultiLvlLbl val="0"/>
      </c:catAx>
      <c:valAx>
        <c:axId val="12555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37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17.096661880973151</c:v>
                </c:pt>
                <c:pt idx="1">
                  <c:v>59.549414567546741</c:v>
                </c:pt>
                <c:pt idx="2">
                  <c:v>23.353923551480111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58</c:v>
                </c:pt>
                <c:pt idx="1">
                  <c:v>63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682816"/>
        <c:axId val="125684352"/>
      </c:barChart>
      <c:catAx>
        <c:axId val="1256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84352"/>
        <c:crosses val="autoZero"/>
        <c:auto val="1"/>
        <c:lblAlgn val="ctr"/>
        <c:lblOffset val="100"/>
        <c:noMultiLvlLbl val="0"/>
      </c:catAx>
      <c:valAx>
        <c:axId val="12568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68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945344"/>
        <c:axId val="125946880"/>
      </c:barChart>
      <c:catAx>
        <c:axId val="12594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46880"/>
        <c:crosses val="autoZero"/>
        <c:auto val="1"/>
        <c:lblAlgn val="ctr"/>
        <c:lblOffset val="100"/>
        <c:noMultiLvlLbl val="0"/>
      </c:catAx>
      <c:valAx>
        <c:axId val="12594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94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94.3</c:v>
                </c:pt>
                <c:pt idx="1">
                  <c:v>96.2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96.7</c:v>
                </c:pt>
                <c:pt idx="1">
                  <c:v>95.7</c:v>
                </c:pt>
                <c:pt idx="2">
                  <c:v>96.8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98976"/>
        <c:axId val="126000512"/>
      </c:barChart>
      <c:catAx>
        <c:axId val="12599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00512"/>
        <c:crosses val="autoZero"/>
        <c:auto val="1"/>
        <c:lblAlgn val="ctr"/>
        <c:lblOffset val="100"/>
        <c:noMultiLvlLbl val="0"/>
      </c:catAx>
      <c:valAx>
        <c:axId val="126000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989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10902</c:v>
                </c:pt>
                <c:pt idx="1">
                  <c:v>9864</c:v>
                </c:pt>
                <c:pt idx="2">
                  <c:v>9540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58880"/>
        <c:axId val="126060416"/>
      </c:barChart>
      <c:catAx>
        <c:axId val="1260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0416"/>
        <c:crosses val="autoZero"/>
        <c:auto val="1"/>
        <c:lblAlgn val="ctr"/>
        <c:lblOffset val="100"/>
        <c:noMultiLvlLbl val="0"/>
      </c:catAx>
      <c:valAx>
        <c:axId val="12606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5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127</c:v>
                </c:pt>
                <c:pt idx="1">
                  <c:v>149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186</c:v>
                </c:pt>
                <c:pt idx="1">
                  <c:v>161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16928"/>
        <c:axId val="126318464"/>
      </c:barChart>
      <c:catAx>
        <c:axId val="12631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18464"/>
        <c:crosses val="autoZero"/>
        <c:auto val="1"/>
        <c:lblAlgn val="ctr"/>
        <c:lblOffset val="100"/>
        <c:noMultiLvlLbl val="0"/>
      </c:catAx>
      <c:valAx>
        <c:axId val="12631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16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1039</c:v>
                </c:pt>
                <c:pt idx="1">
                  <c:v>1148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1605</c:v>
                </c:pt>
                <c:pt idx="1">
                  <c:v>1762</c:v>
                </c:pt>
                <c:pt idx="2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40192"/>
        <c:axId val="126441728"/>
      </c:barChart>
      <c:catAx>
        <c:axId val="1264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41728"/>
        <c:crosses val="autoZero"/>
        <c:auto val="1"/>
        <c:lblAlgn val="ctr"/>
        <c:lblOffset val="100"/>
        <c:noMultiLvlLbl val="0"/>
      </c:catAx>
      <c:valAx>
        <c:axId val="1264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40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21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898432"/>
        <c:axId val="116904320"/>
      </c:barChart>
      <c:catAx>
        <c:axId val="1168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904320"/>
        <c:crosses val="autoZero"/>
        <c:auto val="1"/>
        <c:lblAlgn val="ctr"/>
        <c:lblOffset val="100"/>
        <c:noMultiLvlLbl val="0"/>
      </c:catAx>
      <c:valAx>
        <c:axId val="11690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89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2.1379140374692418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2.2247606827241682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2.3648106782253553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2.5877953079339497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2.3507274384542862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2.403930788700547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2.6656443277795816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2.9226634536015932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3.0654518568360438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3.3827159527898507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3.5857493261560971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3.8607637027966968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4.0990051755906158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4.3259018163467289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3.5587564499282145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2.1359580319454823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1.6250493891394751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1.1106199363907003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638720"/>
        <c:axId val="126652800"/>
      </c:barChart>
      <c:catAx>
        <c:axId val="1266387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6652800"/>
        <c:crosses val="autoZero"/>
        <c:auto val="1"/>
        <c:lblAlgn val="ctr"/>
        <c:lblOffset val="100"/>
        <c:noMultiLvlLbl val="0"/>
      </c:catAx>
      <c:valAx>
        <c:axId val="1266528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66387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2.313172132398102</c:v>
                </c:pt>
                <c:pt idx="1">
                  <c:v>2.3679402870633708</c:v>
                </c:pt>
                <c:pt idx="2">
                  <c:v>2.4982102549457599</c:v>
                </c:pt>
                <c:pt idx="3">
                  <c:v>2.7118060581403083</c:v>
                </c:pt>
                <c:pt idx="4">
                  <c:v>2.5349831587924405</c:v>
                </c:pt>
                <c:pt idx="5">
                  <c:v>2.6167441896855914</c:v>
                </c:pt>
                <c:pt idx="6">
                  <c:v>2.9234458558110967</c:v>
                </c:pt>
                <c:pt idx="7">
                  <c:v>3.2321035274603616</c:v>
                </c:pt>
                <c:pt idx="8">
                  <c:v>3.2231059020510675</c:v>
                </c:pt>
                <c:pt idx="9">
                  <c:v>3.4370929063503675</c:v>
                </c:pt>
                <c:pt idx="10">
                  <c:v>3.5192451383482704</c:v>
                </c:pt>
                <c:pt idx="11">
                  <c:v>3.7199313050860057</c:v>
                </c:pt>
                <c:pt idx="12">
                  <c:v>3.8963630033291214</c:v>
                </c:pt>
                <c:pt idx="13">
                  <c:v>3.9644319955559553</c:v>
                </c:pt>
                <c:pt idx="14">
                  <c:v>3.0525422203792303</c:v>
                </c:pt>
                <c:pt idx="15">
                  <c:v>1.6551718742053727</c:v>
                </c:pt>
                <c:pt idx="16">
                  <c:v>1.2221122512449976</c:v>
                </c:pt>
                <c:pt idx="17">
                  <c:v>0.70337958634395181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659968"/>
        <c:axId val="126678144"/>
      </c:barChart>
      <c:catAx>
        <c:axId val="1266599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6678144"/>
        <c:crosses val="autoZero"/>
        <c:auto val="1"/>
        <c:lblAlgn val="ctr"/>
        <c:lblOffset val="100"/>
        <c:noMultiLvlLbl val="0"/>
      </c:catAx>
      <c:valAx>
        <c:axId val="1266781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599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0.22641102585757669</c:v>
                </c:pt>
                <c:pt idx="1">
                  <c:v>0.23972380855415998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1.5588219439003792</c:v>
                </c:pt>
                <c:pt idx="1">
                  <c:v>0.4414990605418313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9.4284020053548012</c:v>
                </c:pt>
                <c:pt idx="1">
                  <c:v>3.8300274895641464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22.015776895293886</c:v>
                </c:pt>
                <c:pt idx="1">
                  <c:v>18.979831730546735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49.104238917539668</c:v>
                </c:pt>
                <c:pt idx="1">
                  <c:v>61.472033764959598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5.3727695818583676</c:v>
                </c:pt>
                <c:pt idx="1">
                  <c:v>5.1128738164215441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12.293579630195325</c:v>
                </c:pt>
                <c:pt idx="1">
                  <c:v>9.924010329411983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764544"/>
        <c:axId val="126766080"/>
      </c:barChart>
      <c:catAx>
        <c:axId val="12676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66080"/>
        <c:crosses val="autoZero"/>
        <c:auto val="1"/>
        <c:lblAlgn val="ctr"/>
        <c:lblOffset val="100"/>
        <c:noMultiLvlLbl val="0"/>
      </c:catAx>
      <c:valAx>
        <c:axId val="126766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645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31.509766221631235</c:v>
                </c:pt>
                <c:pt idx="1">
                  <c:v>27.106376283077722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27.601480656232592</c:v>
                </c:pt>
                <c:pt idx="1">
                  <c:v>35.204228024546239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40.628200751109596</c:v>
                </c:pt>
                <c:pt idx="1">
                  <c:v>37.378402643440914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0.26055237102657636</c:v>
                </c:pt>
                <c:pt idx="1">
                  <c:v>0.31099304893512647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924672"/>
        <c:axId val="126926208"/>
      </c:barChart>
      <c:catAx>
        <c:axId val="12692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926208"/>
        <c:crosses val="autoZero"/>
        <c:auto val="1"/>
        <c:lblAlgn val="ctr"/>
        <c:lblOffset val="100"/>
        <c:noMultiLvlLbl val="0"/>
      </c:catAx>
      <c:valAx>
        <c:axId val="126926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924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34</c:v>
                </c:pt>
                <c:pt idx="3">
                  <c:v>55</c:v>
                </c:pt>
                <c:pt idx="4">
                  <c:v>79</c:v>
                </c:pt>
                <c:pt idx="5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59</c:v>
                </c:pt>
                <c:pt idx="3">
                  <c:v>52</c:v>
                </c:pt>
                <c:pt idx="4">
                  <c:v>64</c:v>
                </c:pt>
                <c:pt idx="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8612608"/>
        <c:axId val="128618496"/>
      </c:barChart>
      <c:catAx>
        <c:axId val="128612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18496"/>
        <c:crosses val="autoZero"/>
        <c:auto val="1"/>
        <c:lblAlgn val="ctr"/>
        <c:lblOffset val="100"/>
        <c:noMultiLvlLbl val="0"/>
      </c:catAx>
      <c:valAx>
        <c:axId val="128618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1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</c:v>
                </c:pt>
                <c:pt idx="1">
                  <c:v>0.27</c:v>
                </c:pt>
                <c:pt idx="3">
                  <c:v>0.33</c:v>
                </c:pt>
                <c:pt idx="4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8643072"/>
        <c:axId val="128644608"/>
      </c:barChart>
      <c:catAx>
        <c:axId val="12864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644608"/>
        <c:crosses val="autoZero"/>
        <c:auto val="1"/>
        <c:lblAlgn val="ctr"/>
        <c:lblOffset val="100"/>
        <c:noMultiLvlLbl val="0"/>
      </c:catAx>
      <c:valAx>
        <c:axId val="12864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64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3.4482758620689653</c:v>
                </c:pt>
                <c:pt idx="1">
                  <c:v>64.232196425778753</c:v>
                </c:pt>
                <c:pt idx="2">
                  <c:v>17.291513870313647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96.551724137931032</c:v>
                </c:pt>
                <c:pt idx="1">
                  <c:v>35.767803574221254</c:v>
                </c:pt>
                <c:pt idx="2">
                  <c:v>82.708486129686349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888256"/>
        <c:axId val="129889792"/>
      </c:barChart>
      <c:catAx>
        <c:axId val="12988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89792"/>
        <c:crosses val="autoZero"/>
        <c:auto val="1"/>
        <c:lblAlgn val="ctr"/>
        <c:lblOffset val="100"/>
        <c:noMultiLvlLbl val="0"/>
      </c:catAx>
      <c:valAx>
        <c:axId val="129889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88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3.8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573440"/>
        <c:axId val="132591616"/>
      </c:barChart>
      <c:catAx>
        <c:axId val="13257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91616"/>
        <c:crosses val="autoZero"/>
        <c:auto val="1"/>
        <c:lblAlgn val="ctr"/>
        <c:lblOffset val="100"/>
        <c:noMultiLvlLbl val="0"/>
      </c:catAx>
      <c:valAx>
        <c:axId val="13259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7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1114</c:v>
                </c:pt>
                <c:pt idx="1">
                  <c:v>1099</c:v>
                </c:pt>
                <c:pt idx="2">
                  <c:v>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1160</c:v>
                </c:pt>
                <c:pt idx="1">
                  <c:v>1148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729088"/>
        <c:axId val="132734976"/>
      </c:barChart>
      <c:catAx>
        <c:axId val="13272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34976"/>
        <c:crosses val="autoZero"/>
        <c:auto val="1"/>
        <c:lblAlgn val="ctr"/>
        <c:lblOffset val="100"/>
        <c:noMultiLvlLbl val="0"/>
      </c:catAx>
      <c:valAx>
        <c:axId val="13273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729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2117</c:v>
                </c:pt>
                <c:pt idx="1">
                  <c:v>2576</c:v>
                </c:pt>
                <c:pt idx="2">
                  <c:v>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2411</c:v>
                </c:pt>
                <c:pt idx="1">
                  <c:v>2764</c:v>
                </c:pt>
                <c:pt idx="2">
                  <c:v>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778624"/>
        <c:axId val="132792704"/>
      </c:barChart>
      <c:catAx>
        <c:axId val="13277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92704"/>
        <c:crosses val="autoZero"/>
        <c:auto val="1"/>
        <c:lblAlgn val="ctr"/>
        <c:lblOffset val="100"/>
        <c:noMultiLvlLbl val="0"/>
      </c:catAx>
      <c:valAx>
        <c:axId val="13279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778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1649</c:v>
                </c:pt>
                <c:pt idx="1">
                  <c:v>2766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1119</c:v>
                </c:pt>
                <c:pt idx="1">
                  <c:v>2759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89952"/>
        <c:axId val="116991488"/>
      </c:barChart>
      <c:catAx>
        <c:axId val="11698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991488"/>
        <c:crosses val="autoZero"/>
        <c:auto val="1"/>
        <c:lblAlgn val="ctr"/>
        <c:lblOffset val="100"/>
        <c:noMultiLvlLbl val="0"/>
      </c:catAx>
      <c:valAx>
        <c:axId val="11699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89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27.952086027359968</c:v>
                </c:pt>
                <c:pt idx="1">
                  <c:v>26.863652816673333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28.77560743211053</c:v>
                </c:pt>
                <c:pt idx="1">
                  <c:v>28.081004362652646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15.354250323283198</c:v>
                </c:pt>
                <c:pt idx="1">
                  <c:v>18.906098188260845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13.534789809206199</c:v>
                </c:pt>
                <c:pt idx="1">
                  <c:v>16.964813015564573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7.7111549717552572</c:v>
                </c:pt>
                <c:pt idx="1">
                  <c:v>6.1496256501114477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6.6721114362848528</c:v>
                </c:pt>
                <c:pt idx="1">
                  <c:v>3.0348059667371552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877312"/>
        <c:axId val="133038848"/>
      </c:barChart>
      <c:catAx>
        <c:axId val="132877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038848"/>
        <c:crosses val="autoZero"/>
        <c:auto val="1"/>
        <c:lblAlgn val="ctr"/>
        <c:lblOffset val="100"/>
        <c:noMultiLvlLbl val="0"/>
      </c:catAx>
      <c:valAx>
        <c:axId val="1330388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773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46.21</c:v>
                </c:pt>
                <c:pt idx="1">
                  <c:v>42.87</c:v>
                </c:pt>
                <c:pt idx="2">
                  <c:v>9.16</c:v>
                </c:pt>
                <c:pt idx="3">
                  <c:v>1.45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49.97</c:v>
                </c:pt>
                <c:pt idx="1">
                  <c:v>37.64</c:v>
                </c:pt>
                <c:pt idx="2">
                  <c:v>10.32</c:v>
                </c:pt>
                <c:pt idx="3">
                  <c:v>1.67</c:v>
                </c:pt>
                <c:pt idx="4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3084672"/>
        <c:axId val="133086208"/>
      </c:barChart>
      <c:catAx>
        <c:axId val="13308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86208"/>
        <c:crosses val="autoZero"/>
        <c:auto val="1"/>
        <c:lblAlgn val="ctr"/>
        <c:lblOffset val="100"/>
        <c:noMultiLvlLbl val="0"/>
      </c:catAx>
      <c:valAx>
        <c:axId val="133086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84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55995</c:v>
                </c:pt>
                <c:pt idx="1">
                  <c:v>62637</c:v>
                </c:pt>
                <c:pt idx="2">
                  <c:v>71302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132288"/>
        <c:axId val="133133824"/>
      </c:barChart>
      <c:catAx>
        <c:axId val="1331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33824"/>
        <c:crosses val="autoZero"/>
        <c:auto val="1"/>
        <c:lblAlgn val="ctr"/>
        <c:lblOffset val="100"/>
        <c:noMultiLvlLbl val="0"/>
      </c:catAx>
      <c:valAx>
        <c:axId val="13313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32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35490</c:v>
                </c:pt>
                <c:pt idx="1">
                  <c:v>36532</c:v>
                </c:pt>
                <c:pt idx="2">
                  <c:v>37436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43933</c:v>
                </c:pt>
                <c:pt idx="1">
                  <c:v>44717</c:v>
                </c:pt>
                <c:pt idx="2">
                  <c:v>44903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201920"/>
        <c:axId val="133203456"/>
      </c:barChart>
      <c:catAx>
        <c:axId val="1332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203456"/>
        <c:crosses val="autoZero"/>
        <c:auto val="1"/>
        <c:lblAlgn val="ctr"/>
        <c:lblOffset val="100"/>
        <c:noMultiLvlLbl val="0"/>
      </c:catAx>
      <c:valAx>
        <c:axId val="13320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201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28.8</c:v>
                </c:pt>
                <c:pt idx="1">
                  <c:v>23.8</c:v>
                </c:pt>
                <c:pt idx="2">
                  <c:v>1.6</c:v>
                </c:pt>
                <c:pt idx="3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83.604741331560874</c:v>
                </c:pt>
                <c:pt idx="1">
                  <c:v>90.884410566983405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16.395258668439126</c:v>
                </c:pt>
                <c:pt idx="1">
                  <c:v>9.1155894330166021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327488"/>
        <c:axId val="133333376"/>
      </c:barChart>
      <c:catAx>
        <c:axId val="133327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333376"/>
        <c:crosses val="autoZero"/>
        <c:auto val="1"/>
        <c:lblAlgn val="ctr"/>
        <c:lblOffset val="100"/>
        <c:noMultiLvlLbl val="0"/>
      </c:catAx>
      <c:valAx>
        <c:axId val="1333333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3274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166</c:v>
                </c:pt>
                <c:pt idx="1">
                  <c:v>91</c:v>
                </c:pt>
                <c:pt idx="2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87392"/>
        <c:axId val="133388928"/>
      </c:barChart>
      <c:catAx>
        <c:axId val="13338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88928"/>
        <c:crosses val="autoZero"/>
        <c:auto val="1"/>
        <c:lblAlgn val="ctr"/>
        <c:lblOffset val="100"/>
        <c:noMultiLvlLbl val="0"/>
      </c:catAx>
      <c:valAx>
        <c:axId val="13338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8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5.4</c:v>
                </c:pt>
                <c:pt idx="1">
                  <c:v>3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01600"/>
        <c:axId val="133432064"/>
      </c:barChart>
      <c:catAx>
        <c:axId val="13340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32064"/>
        <c:crosses val="autoZero"/>
        <c:auto val="1"/>
        <c:lblAlgn val="ctr"/>
        <c:lblOffset val="100"/>
        <c:noMultiLvlLbl val="0"/>
      </c:catAx>
      <c:valAx>
        <c:axId val="13343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0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</c:v>
                </c:pt>
                <c:pt idx="1">
                  <c:v>16.2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65216"/>
        <c:axId val="133466752"/>
      </c:barChart>
      <c:catAx>
        <c:axId val="13346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66752"/>
        <c:crosses val="autoZero"/>
        <c:auto val="1"/>
        <c:lblAlgn val="ctr"/>
        <c:lblOffset val="100"/>
        <c:noMultiLvlLbl val="0"/>
      </c:catAx>
      <c:valAx>
        <c:axId val="13346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65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4.49</c:v>
                </c:pt>
                <c:pt idx="1">
                  <c:v>2.73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2.61</c:v>
                </c:pt>
                <c:pt idx="2">
                  <c:v>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3506176"/>
        <c:axId val="133507712"/>
      </c:barChart>
      <c:catAx>
        <c:axId val="1335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07712"/>
        <c:crosses val="autoZero"/>
        <c:auto val="1"/>
        <c:lblAlgn val="ctr"/>
        <c:lblOffset val="100"/>
        <c:noMultiLvlLbl val="0"/>
      </c:catAx>
      <c:valAx>
        <c:axId val="13350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50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484</c:v>
                </c:pt>
                <c:pt idx="1">
                  <c:v>745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272</c:v>
                </c:pt>
                <c:pt idx="1">
                  <c:v>735</c:v>
                </c:pt>
                <c:pt idx="2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43584"/>
        <c:axId val="117045120"/>
      </c:barChart>
      <c:catAx>
        <c:axId val="11704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045120"/>
        <c:crosses val="autoZero"/>
        <c:auto val="1"/>
        <c:lblAlgn val="ctr"/>
        <c:lblOffset val="100"/>
        <c:noMultiLvlLbl val="0"/>
      </c:catAx>
      <c:valAx>
        <c:axId val="11704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043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5.4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41248"/>
        <c:axId val="133665920"/>
      </c:barChart>
      <c:catAx>
        <c:axId val="1335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65920"/>
        <c:crosses val="autoZero"/>
        <c:auto val="1"/>
        <c:lblAlgn val="ctr"/>
        <c:lblOffset val="100"/>
        <c:noMultiLvlLbl val="0"/>
      </c:catAx>
      <c:valAx>
        <c:axId val="13366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4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20.7</c:v>
                </c:pt>
                <c:pt idx="1">
                  <c:v>19.7</c:v>
                </c:pt>
                <c:pt idx="2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29.6</c:v>
                </c:pt>
                <c:pt idx="1">
                  <c:v>38.799999999999997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49.8</c:v>
                </c:pt>
                <c:pt idx="1">
                  <c:v>41.5</c:v>
                </c:pt>
                <c:pt idx="2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882240"/>
        <c:axId val="133883776"/>
      </c:barChart>
      <c:catAx>
        <c:axId val="1338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883776"/>
        <c:crosses val="autoZero"/>
        <c:auto val="1"/>
        <c:lblAlgn val="ctr"/>
        <c:lblOffset val="100"/>
        <c:noMultiLvlLbl val="0"/>
      </c:catAx>
      <c:valAx>
        <c:axId val="133883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882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210701</c:v>
                </c:pt>
                <c:pt idx="1">
                  <c:v>259944</c:v>
                </c:pt>
                <c:pt idx="2">
                  <c:v>377780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27126</c:v>
                </c:pt>
                <c:pt idx="1">
                  <c:v>60376</c:v>
                </c:pt>
                <c:pt idx="2">
                  <c:v>103992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931776"/>
        <c:axId val="133933312"/>
      </c:barChart>
      <c:catAx>
        <c:axId val="13393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33312"/>
        <c:crosses val="autoZero"/>
        <c:auto val="1"/>
        <c:lblAlgn val="ctr"/>
        <c:lblOffset val="100"/>
        <c:noMultiLvlLbl val="0"/>
      </c:catAx>
      <c:valAx>
        <c:axId val="133933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931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771053</c:v>
                </c:pt>
                <c:pt idx="1">
                  <c:v>872167</c:v>
                </c:pt>
                <c:pt idx="2">
                  <c:v>1348014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75299</c:v>
                </c:pt>
                <c:pt idx="1">
                  <c:v>147358</c:v>
                </c:pt>
                <c:pt idx="2">
                  <c:v>265537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997696"/>
        <c:axId val="133999232"/>
      </c:barChart>
      <c:catAx>
        <c:axId val="13399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99232"/>
        <c:crosses val="autoZero"/>
        <c:auto val="1"/>
        <c:lblAlgn val="ctr"/>
        <c:lblOffset val="100"/>
        <c:noMultiLvlLbl val="0"/>
      </c:catAx>
      <c:valAx>
        <c:axId val="133999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997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3.7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2.4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092288"/>
        <c:axId val="134093824"/>
      </c:barChart>
      <c:catAx>
        <c:axId val="134092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93824"/>
        <c:crosses val="autoZero"/>
        <c:auto val="1"/>
        <c:lblAlgn val="ctr"/>
        <c:lblOffset val="100"/>
        <c:noMultiLvlLbl val="0"/>
      </c:catAx>
      <c:valAx>
        <c:axId val="134093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092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26.8</c:v>
                </c:pt>
                <c:pt idx="1">
                  <c:v>27.9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34.799999999999997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137728"/>
        <c:axId val="134139264"/>
      </c:barChart>
      <c:catAx>
        <c:axId val="13413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39264"/>
        <c:crosses val="autoZero"/>
        <c:auto val="1"/>
        <c:lblAlgn val="ctr"/>
        <c:lblOffset val="100"/>
        <c:noMultiLvlLbl val="0"/>
      </c:catAx>
      <c:valAx>
        <c:axId val="134139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377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2853.0880000000002</c:v>
                </c:pt>
                <c:pt idx="1">
                  <c:v>5100.6130000000003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93376"/>
        <c:axId val="134294912"/>
      </c:barChart>
      <c:catAx>
        <c:axId val="134293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94912"/>
        <c:crosses val="autoZero"/>
        <c:auto val="1"/>
        <c:lblAlgn val="ctr"/>
        <c:lblOffset val="100"/>
        <c:noMultiLvlLbl val="0"/>
      </c:catAx>
      <c:valAx>
        <c:axId val="134294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93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120813.16</c:v>
                </c:pt>
                <c:pt idx="1">
                  <c:v>141346.69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338048"/>
        <c:axId val="134339584"/>
      </c:barChart>
      <c:catAx>
        <c:axId val="134338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39584"/>
        <c:crosses val="autoZero"/>
        <c:auto val="1"/>
        <c:lblAlgn val="ctr"/>
        <c:lblOffset val="100"/>
        <c:noMultiLvlLbl val="0"/>
      </c:catAx>
      <c:valAx>
        <c:axId val="13433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3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87</c:v>
                </c:pt>
                <c:pt idx="1">
                  <c:v>90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77</c:v>
                </c:pt>
                <c:pt idx="1">
                  <c:v>79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91296"/>
        <c:axId val="134392832"/>
      </c:barChart>
      <c:catAx>
        <c:axId val="1343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92832"/>
        <c:crosses val="autoZero"/>
        <c:auto val="1"/>
        <c:lblAlgn val="ctr"/>
        <c:lblOffset val="100"/>
        <c:noMultiLvlLbl val="0"/>
      </c:catAx>
      <c:valAx>
        <c:axId val="13439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91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128855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126768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248658</v>
      </c>
      <c r="C4" s="35">
        <v>122277</v>
      </c>
      <c r="D4" s="63">
        <v>126381</v>
      </c>
      <c r="E4" s="211"/>
    </row>
    <row r="5" spans="1:5" ht="30" x14ac:dyDescent="0.25">
      <c r="A5" s="201" t="s">
        <v>716</v>
      </c>
      <c r="B5" s="72">
        <v>254060</v>
      </c>
      <c r="C5" s="61">
        <v>124804</v>
      </c>
      <c r="D5" s="111">
        <v>129256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39287</v>
      </c>
      <c r="C4" s="71">
        <v>57989</v>
      </c>
    </row>
    <row r="5" spans="1:6" x14ac:dyDescent="0.25">
      <c r="A5" s="286" t="s">
        <v>719</v>
      </c>
      <c r="B5" s="214">
        <v>11443</v>
      </c>
      <c r="C5" s="214">
        <v>13552</v>
      </c>
    </row>
    <row r="6" spans="1:6" x14ac:dyDescent="0.25">
      <c r="A6" s="286" t="s">
        <v>720</v>
      </c>
      <c r="B6" s="214">
        <v>20168</v>
      </c>
      <c r="C6" s="214">
        <v>21242</v>
      </c>
    </row>
    <row r="7" spans="1:6" x14ac:dyDescent="0.25">
      <c r="A7" s="286" t="s">
        <v>721</v>
      </c>
      <c r="B7" s="214">
        <v>33979</v>
      </c>
      <c r="C7" s="214">
        <v>26478</v>
      </c>
    </row>
    <row r="8" spans="1:6" x14ac:dyDescent="0.25">
      <c r="A8" s="286" t="s">
        <v>722</v>
      </c>
      <c r="B8" s="214">
        <v>382</v>
      </c>
      <c r="C8" s="214">
        <v>1448</v>
      </c>
    </row>
    <row r="9" spans="1:6" x14ac:dyDescent="0.25">
      <c r="A9" s="286" t="s">
        <v>723</v>
      </c>
      <c r="B9" s="214">
        <v>13140</v>
      </c>
      <c r="C9" s="214">
        <v>11685</v>
      </c>
    </row>
    <row r="10" spans="1:6" ht="30" x14ac:dyDescent="0.25">
      <c r="A10" s="293" t="s">
        <v>724</v>
      </c>
      <c r="B10" s="214">
        <v>21759</v>
      </c>
      <c r="C10" s="214">
        <v>2364</v>
      </c>
    </row>
    <row r="11" spans="1:6" x14ac:dyDescent="0.25">
      <c r="A11" s="286" t="s">
        <v>887</v>
      </c>
      <c r="B11" s="214">
        <v>4729</v>
      </c>
      <c r="C11" s="214">
        <v>6904</v>
      </c>
    </row>
    <row r="12" spans="1:6" x14ac:dyDescent="0.25">
      <c r="A12" s="294" t="s">
        <v>16</v>
      </c>
      <c r="B12" s="1">
        <f>SUM(B4:B11)</f>
        <v>144887</v>
      </c>
      <c r="C12" s="1">
        <f>SUM(C4:C11)</f>
        <v>141662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37726</v>
      </c>
      <c r="C19" s="71">
        <v>45106</v>
      </c>
    </row>
    <row r="20" spans="1:3" x14ac:dyDescent="0.25">
      <c r="A20" s="286" t="s">
        <v>719</v>
      </c>
      <c r="B20" s="214">
        <v>7413</v>
      </c>
      <c r="C20" s="214">
        <v>9825</v>
      </c>
    </row>
    <row r="21" spans="1:3" x14ac:dyDescent="0.25">
      <c r="A21" s="286" t="s">
        <v>720</v>
      </c>
      <c r="B21" s="214">
        <v>17090</v>
      </c>
      <c r="C21" s="214">
        <v>18226</v>
      </c>
    </row>
    <row r="22" spans="1:3" x14ac:dyDescent="0.25">
      <c r="A22" s="286" t="s">
        <v>721</v>
      </c>
      <c r="B22" s="214">
        <v>35772</v>
      </c>
      <c r="C22" s="214">
        <v>30480</v>
      </c>
    </row>
    <row r="23" spans="1:3" x14ac:dyDescent="0.25">
      <c r="A23" s="286" t="s">
        <v>722</v>
      </c>
      <c r="B23" s="214">
        <v>382</v>
      </c>
      <c r="C23" s="214">
        <v>958</v>
      </c>
    </row>
    <row r="24" spans="1:3" x14ac:dyDescent="0.25">
      <c r="A24" s="286" t="s">
        <v>723</v>
      </c>
      <c r="B24" s="214">
        <v>9672</v>
      </c>
      <c r="C24" s="214">
        <v>8188</v>
      </c>
    </row>
    <row r="25" spans="1:3" ht="30" x14ac:dyDescent="0.25">
      <c r="A25" s="293" t="s">
        <v>724</v>
      </c>
      <c r="B25" s="214">
        <v>15967</v>
      </c>
      <c r="C25" s="214">
        <v>2889</v>
      </c>
    </row>
    <row r="26" spans="1:3" x14ac:dyDescent="0.25">
      <c r="A26" s="286" t="s">
        <v>887</v>
      </c>
      <c r="B26" s="214">
        <v>4370</v>
      </c>
      <c r="C26" s="214">
        <v>10595</v>
      </c>
    </row>
    <row r="27" spans="1:3" x14ac:dyDescent="0.25">
      <c r="A27" s="294" t="s">
        <v>16</v>
      </c>
      <c r="B27" s="1">
        <f>SUM(B19:B26)</f>
        <v>128392</v>
      </c>
      <c r="C27" s="1">
        <f>SUM(C19:C26)</f>
        <v>126267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75.06</v>
      </c>
      <c r="C4" s="1018">
        <v>72.489999999999995</v>
      </c>
      <c r="D4" s="1018">
        <v>77.84</v>
      </c>
      <c r="E4" s="1019">
        <v>43</v>
      </c>
      <c r="F4" s="1019">
        <v>157</v>
      </c>
      <c r="G4" s="1020">
        <v>44.4</v>
      </c>
      <c r="H4" s="1021">
        <v>43.2</v>
      </c>
      <c r="I4" s="1022">
        <v>45.6</v>
      </c>
      <c r="J4" s="1019">
        <v>19.8</v>
      </c>
    </row>
    <row r="5" spans="1:12" x14ac:dyDescent="0.25">
      <c r="A5" s="498">
        <v>2021</v>
      </c>
      <c r="B5" s="757">
        <v>74.03</v>
      </c>
      <c r="C5" s="758">
        <v>71.349999999999994</v>
      </c>
      <c r="D5" s="758">
        <v>77.16</v>
      </c>
      <c r="E5" s="1023">
        <v>42</v>
      </c>
      <c r="F5" s="1023">
        <v>158.19999999999999</v>
      </c>
      <c r="G5" s="1024">
        <v>44.5</v>
      </c>
      <c r="H5" s="1025">
        <v>43.3</v>
      </c>
      <c r="I5" s="1026">
        <v>45.7</v>
      </c>
      <c r="J5" s="1023">
        <v>16.2</v>
      </c>
    </row>
    <row r="6" spans="1:12" x14ac:dyDescent="0.25">
      <c r="A6" s="499">
        <v>2022</v>
      </c>
      <c r="B6" s="1011">
        <v>76.69</v>
      </c>
      <c r="C6" s="1012">
        <v>74.05</v>
      </c>
      <c r="D6" s="1012">
        <v>79.52</v>
      </c>
      <c r="E6" s="1013">
        <v>42</v>
      </c>
      <c r="F6" s="1013">
        <v>163.19999999999999</v>
      </c>
      <c r="G6" s="1014">
        <v>44.9</v>
      </c>
      <c r="H6" s="1015">
        <v>43.7</v>
      </c>
      <c r="I6" s="1016">
        <v>46</v>
      </c>
      <c r="J6" s="1013">
        <v>17.600000000000001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19.8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16.2</v>
      </c>
    </row>
    <row r="13" spans="1:12" x14ac:dyDescent="0.25">
      <c r="A13" s="633">
        <f t="shared" si="0"/>
        <v>2022</v>
      </c>
      <c r="B13" s="627">
        <f t="shared" si="1"/>
        <v>17.600000000000001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75382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82338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71302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17268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73457</v>
      </c>
      <c r="C5" s="70">
        <v>79423</v>
      </c>
      <c r="D5" s="55">
        <v>43933</v>
      </c>
      <c r="E5" s="110">
        <v>35490</v>
      </c>
      <c r="F5" s="55">
        <v>30.2</v>
      </c>
      <c r="G5" s="55">
        <v>33.700000000000003</v>
      </c>
      <c r="H5" s="110">
        <v>26.8</v>
      </c>
      <c r="I5" s="55"/>
      <c r="J5" s="70"/>
      <c r="K5" s="55"/>
      <c r="L5" s="55"/>
      <c r="M5" s="71">
        <v>82</v>
      </c>
      <c r="N5" s="71">
        <v>77</v>
      </c>
      <c r="O5" s="71">
        <v>87</v>
      </c>
    </row>
    <row r="6" spans="1:16" x14ac:dyDescent="0.25">
      <c r="A6" s="215">
        <v>2021</v>
      </c>
      <c r="B6" s="212">
        <v>74726</v>
      </c>
      <c r="C6" s="212">
        <v>81249</v>
      </c>
      <c r="D6" s="58">
        <v>44717</v>
      </c>
      <c r="E6" s="160">
        <v>36532</v>
      </c>
      <c r="F6" s="58">
        <v>31.3</v>
      </c>
      <c r="G6" s="58">
        <v>34.799999999999997</v>
      </c>
      <c r="H6" s="160">
        <v>27.9</v>
      </c>
      <c r="I6" s="58">
        <v>55995</v>
      </c>
      <c r="J6" s="212">
        <v>21798</v>
      </c>
      <c r="K6" s="58">
        <v>10129</v>
      </c>
      <c r="L6" s="58">
        <v>11669</v>
      </c>
      <c r="M6" s="214">
        <v>85</v>
      </c>
      <c r="N6" s="214">
        <v>79</v>
      </c>
      <c r="O6" s="214">
        <v>90</v>
      </c>
    </row>
    <row r="7" spans="1:16" x14ac:dyDescent="0.25">
      <c r="A7" s="229">
        <v>2022</v>
      </c>
      <c r="B7" s="167">
        <v>75382</v>
      </c>
      <c r="C7" s="167">
        <v>82338</v>
      </c>
      <c r="D7" s="94">
        <v>44903</v>
      </c>
      <c r="E7" s="169">
        <v>37436</v>
      </c>
      <c r="F7" s="94">
        <v>32.200000000000003</v>
      </c>
      <c r="G7" s="58">
        <v>35.4</v>
      </c>
      <c r="H7" s="160">
        <v>29.1</v>
      </c>
      <c r="I7" s="94">
        <v>62637</v>
      </c>
      <c r="J7" s="167">
        <v>19299</v>
      </c>
      <c r="K7" s="94">
        <v>8755</v>
      </c>
      <c r="L7" s="94">
        <v>10544</v>
      </c>
      <c r="M7" s="214">
        <v>76</v>
      </c>
      <c r="N7" s="214">
        <v>69</v>
      </c>
      <c r="O7" s="214">
        <v>82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71302</v>
      </c>
      <c r="J8" s="1072">
        <v>17268</v>
      </c>
      <c r="K8" s="1073">
        <v>7885</v>
      </c>
      <c r="L8" s="1073">
        <v>9383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55995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62637</v>
      </c>
      <c r="F14" s="514">
        <f>A5</f>
        <v>2020</v>
      </c>
      <c r="G14" s="310">
        <f>IF(ISBLANK(E5),"",E5)</f>
        <v>35490</v>
      </c>
      <c r="H14" s="310">
        <f>IF(ISBLANK(D5),"",D5)</f>
        <v>43933</v>
      </c>
      <c r="K14" s="514">
        <f>A6</f>
        <v>2021</v>
      </c>
      <c r="L14" s="310">
        <f>IF(ISBLANK(L6),"",L6)</f>
        <v>11669</v>
      </c>
      <c r="M14" s="310">
        <f>IF(ISBLANK(K6),"",K6)</f>
        <v>10129</v>
      </c>
    </row>
    <row r="15" spans="1:16" x14ac:dyDescent="0.25">
      <c r="A15" s="481">
        <f>A8</f>
        <v>2023</v>
      </c>
      <c r="B15" s="311">
        <f t="shared" si="0"/>
        <v>71302</v>
      </c>
      <c r="F15" s="486">
        <f t="shared" ref="F15:F16" si="1">A6</f>
        <v>2021</v>
      </c>
      <c r="G15" s="479">
        <f t="shared" ref="G15:G16" si="2">IF(ISBLANK(E6),"",E6)</f>
        <v>36532</v>
      </c>
      <c r="H15" s="479">
        <f t="shared" ref="H15:H16" si="3">IF(ISBLANK(D6),"",D6)</f>
        <v>44717</v>
      </c>
      <c r="K15" s="486">
        <f>A7</f>
        <v>2022</v>
      </c>
      <c r="L15" s="479">
        <f t="shared" ref="L15:L16" si="4">IF(ISBLANK(L7),"",L7)</f>
        <v>10544</v>
      </c>
      <c r="M15" s="479">
        <f t="shared" ref="M15:M16" si="5">IF(ISBLANK(K7),"",K7)</f>
        <v>8755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37436</v>
      </c>
      <c r="H16" s="311">
        <f t="shared" si="3"/>
        <v>44903</v>
      </c>
      <c r="K16" s="481">
        <f>A8</f>
        <v>2023</v>
      </c>
      <c r="L16" s="311">
        <f t="shared" si="4"/>
        <v>9383</v>
      </c>
      <c r="M16" s="311">
        <f t="shared" si="5"/>
        <v>7885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73457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74726</v>
      </c>
      <c r="C21" s="373"/>
      <c r="D21" s="197"/>
      <c r="F21" s="514">
        <f>A5</f>
        <v>2020</v>
      </c>
      <c r="G21" s="310">
        <f>IF(ISBLANK(E5),"",E5)</f>
        <v>35490</v>
      </c>
      <c r="H21" s="310">
        <f>IF(ISBLANK(D5),"",D5)</f>
        <v>43933</v>
      </c>
      <c r="K21" s="514">
        <f>A6</f>
        <v>2021</v>
      </c>
      <c r="L21" s="310">
        <f>IF(ISBLANK(L6),"",L6)</f>
        <v>11669</v>
      </c>
      <c r="M21" s="310">
        <f>IF(ISBLANK(K6),"",K6)</f>
        <v>10129</v>
      </c>
    </row>
    <row r="22" spans="1:15" x14ac:dyDescent="0.25">
      <c r="A22" s="481">
        <f t="shared" si="6"/>
        <v>2022</v>
      </c>
      <c r="B22" s="311">
        <f t="shared" si="7"/>
        <v>75382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36532</v>
      </c>
      <c r="H22" s="479">
        <f t="shared" ref="H22:H23" si="10">IF(ISBLANK(D6),"",D6)</f>
        <v>44717</v>
      </c>
      <c r="K22" s="486">
        <f>A7</f>
        <v>2022</v>
      </c>
      <c r="L22" s="479">
        <f>IF(ISBLANK(L7),"",L7)</f>
        <v>10544</v>
      </c>
      <c r="M22" s="479">
        <f>IF(ISBLANK(K7),"",K7)</f>
        <v>8755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37436</v>
      </c>
      <c r="H23" s="311">
        <f t="shared" si="10"/>
        <v>44903</v>
      </c>
      <c r="K23" s="481">
        <f>A8</f>
        <v>2023</v>
      </c>
      <c r="L23" s="311">
        <f>IF(ISBLANK(L8),"",L8)</f>
        <v>9383</v>
      </c>
      <c r="M23" s="311">
        <f>IF(ISBLANK(K8),"",K8)</f>
        <v>7885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73457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74726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75382</v>
      </c>
      <c r="C28" s="373"/>
      <c r="D28" s="197"/>
      <c r="F28" s="514">
        <f>A5</f>
        <v>2020</v>
      </c>
      <c r="G28" s="310">
        <f>IF(ISBLANK(H5),"",H5)</f>
        <v>26.8</v>
      </c>
      <c r="H28" s="310">
        <f>IF(ISBLANK(G5),"",G5)</f>
        <v>33.700000000000003</v>
      </c>
      <c r="K28" s="514">
        <f>A5</f>
        <v>2020</v>
      </c>
      <c r="L28" s="310">
        <f>IF(ISBLANK(O5),"",O5)</f>
        <v>87</v>
      </c>
      <c r="M28" s="310">
        <f>IF(ISBLANK(N5),"",N5)</f>
        <v>77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27.9</v>
      </c>
      <c r="H29" s="479">
        <f t="shared" ref="H29:H30" si="15">IF(ISBLANK(G6),"",G6)</f>
        <v>34.799999999999997</v>
      </c>
      <c r="K29" s="486">
        <f t="shared" ref="K29:K30" si="16">A6</f>
        <v>2021</v>
      </c>
      <c r="L29" s="479">
        <f t="shared" ref="L29:L30" si="17">IF(ISBLANK(O6),"",O6)</f>
        <v>90</v>
      </c>
      <c r="M29" s="479">
        <f t="shared" ref="M29:M30" si="18">IF(ISBLANK(N6),"",N6)</f>
        <v>79</v>
      </c>
    </row>
    <row r="30" spans="1:15" x14ac:dyDescent="0.25">
      <c r="F30" s="481">
        <f t="shared" si="13"/>
        <v>2022</v>
      </c>
      <c r="G30" s="311">
        <f t="shared" si="14"/>
        <v>29.1</v>
      </c>
      <c r="H30" s="311">
        <f t="shared" si="15"/>
        <v>35.4</v>
      </c>
      <c r="K30" s="481">
        <f t="shared" si="16"/>
        <v>2022</v>
      </c>
      <c r="L30" s="311">
        <f t="shared" si="17"/>
        <v>82</v>
      </c>
      <c r="M30" s="311">
        <f t="shared" si="18"/>
        <v>69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26.8</v>
      </c>
      <c r="H35" s="310">
        <f>IF(ISBLANK(G5),"",G5)</f>
        <v>33.700000000000003</v>
      </c>
      <c r="K35" s="514">
        <f>A5</f>
        <v>2020</v>
      </c>
      <c r="L35" s="310">
        <f>IF(ISBLANK(O5),"",O5)</f>
        <v>87</v>
      </c>
      <c r="M35" s="310">
        <f>IF(ISBLANK(N5),"",N5)</f>
        <v>77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27.9</v>
      </c>
      <c r="H36" s="479">
        <f t="shared" ref="H36:H37" si="21">IF(ISBLANK(G6),"",G6)</f>
        <v>34.799999999999997</v>
      </c>
      <c r="K36" s="486">
        <f t="shared" ref="K36:K37" si="22">A6</f>
        <v>2021</v>
      </c>
      <c r="L36" s="479">
        <f t="shared" ref="L36:L37" si="23">IF(ISBLANK(O6),"",O6)</f>
        <v>90</v>
      </c>
      <c r="M36" s="479">
        <f t="shared" ref="M36:M37" si="24">IF(ISBLANK(N6),"",N6)</f>
        <v>79</v>
      </c>
    </row>
    <row r="37" spans="6:15" x14ac:dyDescent="0.25">
      <c r="F37" s="481">
        <f t="shared" si="19"/>
        <v>2022</v>
      </c>
      <c r="G37" s="311">
        <f t="shared" si="20"/>
        <v>29.1</v>
      </c>
      <c r="H37" s="311">
        <f t="shared" si="21"/>
        <v>35.4</v>
      </c>
      <c r="K37" s="481">
        <f t="shared" si="22"/>
        <v>2022</v>
      </c>
      <c r="L37" s="311">
        <f t="shared" si="23"/>
        <v>82</v>
      </c>
      <c r="M37" s="311">
        <f t="shared" si="24"/>
        <v>69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18.7</v>
      </c>
      <c r="C6" s="35">
        <v>19.100000000000001</v>
      </c>
      <c r="D6" s="63">
        <v>18.399999999999999</v>
      </c>
      <c r="E6" s="35">
        <v>55.4</v>
      </c>
      <c r="F6" s="35">
        <v>52</v>
      </c>
      <c r="G6" s="35">
        <v>58.4</v>
      </c>
      <c r="H6" s="292">
        <v>25.9</v>
      </c>
      <c r="I6" s="35">
        <v>28.9</v>
      </c>
      <c r="J6" s="63">
        <v>23.2</v>
      </c>
      <c r="M6" s="127" t="s">
        <v>16</v>
      </c>
      <c r="N6" s="935">
        <f>IF(ISBLANK(B8),"",B8)</f>
        <v>17.5</v>
      </c>
      <c r="O6" s="935">
        <f>IF(ISBLANK(E8),"",E8)</f>
        <v>53.6</v>
      </c>
      <c r="P6" s="128">
        <f>IF(ISBLANK(H8),"",H8)</f>
        <v>28.8</v>
      </c>
    </row>
    <row r="7" spans="1:19" x14ac:dyDescent="0.25">
      <c r="A7" s="286">
        <v>2022</v>
      </c>
      <c r="B7" s="167">
        <v>18.5</v>
      </c>
      <c r="C7" s="94">
        <v>18.8</v>
      </c>
      <c r="D7" s="169">
        <v>18.2</v>
      </c>
      <c r="E7" s="94">
        <v>53.8</v>
      </c>
      <c r="F7" s="94">
        <v>50.7</v>
      </c>
      <c r="G7" s="94">
        <v>56.4</v>
      </c>
      <c r="H7" s="167">
        <v>27.7</v>
      </c>
      <c r="I7" s="94">
        <v>30.5</v>
      </c>
      <c r="J7" s="169">
        <v>25.4</v>
      </c>
    </row>
    <row r="8" spans="1:19" x14ac:dyDescent="0.25">
      <c r="A8" s="218">
        <v>2023</v>
      </c>
      <c r="B8" s="167">
        <v>17.5</v>
      </c>
      <c r="C8" s="94">
        <v>18.7</v>
      </c>
      <c r="D8" s="169">
        <v>16.600000000000001</v>
      </c>
      <c r="E8" s="94">
        <v>53.6</v>
      </c>
      <c r="F8" s="94">
        <v>50.3</v>
      </c>
      <c r="G8" s="94">
        <v>56.4</v>
      </c>
      <c r="H8" s="167">
        <v>28.8</v>
      </c>
      <c r="I8" s="94">
        <v>31</v>
      </c>
      <c r="J8" s="169">
        <v>27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16.600000000000001</v>
      </c>
      <c r="O12" s="936">
        <f>IF(ISBLANK(G8),"",G8)</f>
        <v>56.4</v>
      </c>
      <c r="P12" s="938">
        <f>IF(ISBLANK(J8),"",J8)</f>
        <v>27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18.7</v>
      </c>
      <c r="O13" s="937">
        <f>IF(ISBLANK(F8),"",F8)</f>
        <v>50.3</v>
      </c>
      <c r="P13" s="939">
        <f>IF(ISBLANK(I8),"",I8)</f>
        <v>31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17.5</v>
      </c>
      <c r="O20" s="935">
        <f>IF(ISBLANK(E8),"",E8)</f>
        <v>53.6</v>
      </c>
      <c r="P20" s="940">
        <f>IF(ISBLANK(H8),"",H8)</f>
        <v>28.8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16.600000000000001</v>
      </c>
      <c r="O24" s="936">
        <f>IF(ISBLANK(G8),"",G8)</f>
        <v>56.4</v>
      </c>
      <c r="P24" s="938">
        <f>IF(ISBLANK(J8),"",J8)</f>
        <v>27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18.7</v>
      </c>
      <c r="O25" s="937">
        <f>IF(ISBLANK(F8),"",F8)</f>
        <v>50.3</v>
      </c>
      <c r="P25" s="939">
        <f>IF(ISBLANK(I8),"",I8)</f>
        <v>31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14291842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55910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15553326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60845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34413314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134625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2989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144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147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13720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1098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1942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4338671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32.799999999999997</v>
      </c>
      <c r="E20" s="600">
        <v>31.2</v>
      </c>
      <c r="F20" s="600">
        <v>28.8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24.1</v>
      </c>
      <c r="E21" s="751">
        <v>24.7</v>
      </c>
      <c r="F21" s="751">
        <v>23.8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5.8</v>
      </c>
      <c r="E22" s="752">
        <v>1.1000000000000001</v>
      </c>
      <c r="F22" s="752">
        <v>1.6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45.8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28.8</v>
      </c>
      <c r="C30" s="204" t="s">
        <v>493</v>
      </c>
    </row>
    <row r="31" spans="1:11" x14ac:dyDescent="0.25">
      <c r="A31" s="698" t="s">
        <v>1430</v>
      </c>
      <c r="B31" s="734">
        <f>F21</f>
        <v>23.8</v>
      </c>
    </row>
    <row r="32" spans="1:11" x14ac:dyDescent="0.25">
      <c r="A32" s="698" t="s">
        <v>1431</v>
      </c>
      <c r="B32" s="734">
        <f>F22</f>
        <v>1.6</v>
      </c>
    </row>
    <row r="33" spans="1:2" x14ac:dyDescent="0.25">
      <c r="A33" s="699" t="s">
        <v>1432</v>
      </c>
      <c r="B33" s="732">
        <f>100-(B30+B31+B32)</f>
        <v>45.8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3026</v>
      </c>
      <c r="C4" s="71">
        <v>127</v>
      </c>
      <c r="D4" s="71">
        <v>186</v>
      </c>
      <c r="G4" s="217">
        <f>A4</f>
        <v>2021</v>
      </c>
      <c r="H4" s="289">
        <f>IF(ISBLANK(C4),"",C4)</f>
        <v>127</v>
      </c>
      <c r="I4" s="289">
        <f>IF(ISBLANK(D4),"",D4)</f>
        <v>186</v>
      </c>
    </row>
    <row r="5" spans="1:9" x14ac:dyDescent="0.25">
      <c r="A5" s="286">
        <v>2022</v>
      </c>
      <c r="B5" s="214">
        <v>3002</v>
      </c>
      <c r="C5" s="214">
        <v>149</v>
      </c>
      <c r="D5" s="214">
        <v>161</v>
      </c>
      <c r="G5" s="286">
        <f t="shared" ref="G5:G6" si="0">A5</f>
        <v>2022</v>
      </c>
      <c r="H5" s="290">
        <f t="shared" ref="H5:H6" si="1">IF(ISBLANK(C5),"",C5)</f>
        <v>149</v>
      </c>
      <c r="I5" s="290">
        <f t="shared" ref="I5:I6" si="2">IF(ISBLANK(D5),"",D5)</f>
        <v>161</v>
      </c>
    </row>
    <row r="6" spans="1:9" x14ac:dyDescent="0.25">
      <c r="A6" s="218">
        <v>2023</v>
      </c>
      <c r="B6" s="168">
        <v>2989</v>
      </c>
      <c r="C6" s="168">
        <v>144</v>
      </c>
      <c r="D6" s="168">
        <v>147</v>
      </c>
      <c r="G6" s="219">
        <f t="shared" si="0"/>
        <v>2023</v>
      </c>
      <c r="H6" s="291">
        <f t="shared" si="1"/>
        <v>144</v>
      </c>
      <c r="I6" s="291">
        <f t="shared" si="2"/>
        <v>147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127</v>
      </c>
      <c r="I12" s="289">
        <f>IF(ISBLANK(D4),"",D4)</f>
        <v>186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149</v>
      </c>
      <c r="I13" s="290">
        <f t="shared" si="4"/>
        <v>161</v>
      </c>
    </row>
    <row r="14" spans="1:9" x14ac:dyDescent="0.25">
      <c r="G14" s="219">
        <f t="shared" si="3"/>
        <v>2023</v>
      </c>
      <c r="H14" s="291">
        <f t="shared" ref="H14:I14" si="5">IF(ISBLANK(C6),"",C6)</f>
        <v>144</v>
      </c>
      <c r="I14" s="291">
        <f t="shared" si="5"/>
        <v>147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12232</v>
      </c>
      <c r="C23" s="71">
        <v>1039</v>
      </c>
      <c r="D23" s="71">
        <v>1605</v>
      </c>
      <c r="G23" s="217">
        <f>A23</f>
        <v>2021</v>
      </c>
      <c r="H23" s="289">
        <f>IF(ISBLANK(C23),"",C23)</f>
        <v>1039</v>
      </c>
      <c r="I23" s="289">
        <f>IF(ISBLANK(D23),"",D23)</f>
        <v>1605</v>
      </c>
    </row>
    <row r="24" spans="1:13" x14ac:dyDescent="0.25">
      <c r="A24" s="286">
        <v>2022</v>
      </c>
      <c r="B24" s="214">
        <v>12856</v>
      </c>
      <c r="C24" s="214">
        <v>1148</v>
      </c>
      <c r="D24" s="214">
        <v>1762</v>
      </c>
      <c r="G24" s="286">
        <f t="shared" ref="G24:G25" si="6">A24</f>
        <v>2022</v>
      </c>
      <c r="H24" s="290">
        <f t="shared" ref="H24:H25" si="7">IF(ISBLANK(C24),"",C24)</f>
        <v>1148</v>
      </c>
      <c r="I24" s="290">
        <f t="shared" ref="I24:I25" si="8">IF(ISBLANK(D24),"",D24)</f>
        <v>1762</v>
      </c>
    </row>
    <row r="25" spans="1:13" x14ac:dyDescent="0.25">
      <c r="A25" s="218">
        <v>2023</v>
      </c>
      <c r="B25" s="168">
        <v>13720</v>
      </c>
      <c r="C25" s="168">
        <v>1098</v>
      </c>
      <c r="D25" s="168">
        <v>1942</v>
      </c>
      <c r="G25" s="219">
        <f t="shared" si="6"/>
        <v>2023</v>
      </c>
      <c r="H25" s="291">
        <f t="shared" si="7"/>
        <v>1098</v>
      </c>
      <c r="I25" s="291">
        <f t="shared" si="8"/>
        <v>1942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1039</v>
      </c>
      <c r="I31" s="289">
        <f>IF(ISBLANK(D23),"",D23)</f>
        <v>1605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1148</v>
      </c>
      <c r="I32" s="290">
        <f t="shared" si="10"/>
        <v>1762</v>
      </c>
    </row>
    <row r="33" spans="7:9" x14ac:dyDescent="0.25">
      <c r="G33" s="219">
        <f t="shared" si="9"/>
        <v>2023</v>
      </c>
      <c r="H33" s="291">
        <f t="shared" ref="H33:I33" si="11">IF(ISBLANK(C25),"",C25)</f>
        <v>1098</v>
      </c>
      <c r="I33" s="291">
        <f t="shared" si="11"/>
        <v>1942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7810106</v>
      </c>
      <c r="C4" s="1077">
        <v>29734</v>
      </c>
      <c r="D4" s="110">
        <v>5737157</v>
      </c>
      <c r="E4" s="70">
        <v>21842</v>
      </c>
      <c r="F4" s="1076">
        <v>1368946</v>
      </c>
      <c r="G4" s="70">
        <v>5212</v>
      </c>
      <c r="H4" s="1078">
        <v>23775314</v>
      </c>
      <c r="I4" s="1077">
        <v>90516</v>
      </c>
    </row>
    <row r="5" spans="1:9" x14ac:dyDescent="0.25">
      <c r="A5" s="587">
        <v>2021</v>
      </c>
      <c r="B5" s="1079">
        <v>9567973</v>
      </c>
      <c r="C5" s="1080">
        <v>36916</v>
      </c>
      <c r="D5" s="160">
        <v>7568012</v>
      </c>
      <c r="E5" s="212">
        <v>29200</v>
      </c>
      <c r="F5" s="1079">
        <v>349523</v>
      </c>
      <c r="G5" s="212">
        <v>1349</v>
      </c>
      <c r="H5" s="1081">
        <v>30701602</v>
      </c>
      <c r="I5" s="1080">
        <v>118456</v>
      </c>
    </row>
    <row r="6" spans="1:9" x14ac:dyDescent="0.25">
      <c r="A6" s="588">
        <v>2022</v>
      </c>
      <c r="B6" s="1082">
        <v>9919820</v>
      </c>
      <c r="C6" s="1083">
        <v>38806</v>
      </c>
      <c r="D6" s="169">
        <v>8187580</v>
      </c>
      <c r="E6" s="167">
        <v>32030</v>
      </c>
      <c r="F6" s="1082">
        <v>534262</v>
      </c>
      <c r="G6" s="167">
        <v>2090</v>
      </c>
      <c r="H6" s="1084">
        <v>34413314</v>
      </c>
      <c r="I6" s="1083">
        <v>134625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2845661</v>
      </c>
      <c r="C4" s="1076">
        <v>11367132</v>
      </c>
      <c r="D4" s="1077">
        <v>43276</v>
      </c>
      <c r="E4" s="1076">
        <v>10857090</v>
      </c>
      <c r="F4" s="1077">
        <v>41335</v>
      </c>
    </row>
    <row r="5" spans="1:6" x14ac:dyDescent="0.25">
      <c r="A5" s="480">
        <v>2021</v>
      </c>
      <c r="B5" s="1081">
        <v>3738296</v>
      </c>
      <c r="C5" s="1079">
        <v>14236739</v>
      </c>
      <c r="D5" s="1080">
        <v>54930</v>
      </c>
      <c r="E5" s="1079">
        <v>12892816</v>
      </c>
      <c r="F5" s="1080">
        <v>49744</v>
      </c>
    </row>
    <row r="6" spans="1:6" ht="15.75" thickBot="1" x14ac:dyDescent="0.3">
      <c r="A6" s="960">
        <v>2022</v>
      </c>
      <c r="B6" s="1085">
        <v>4338671</v>
      </c>
      <c r="C6" s="1086">
        <v>14291842</v>
      </c>
      <c r="D6" s="1087">
        <v>55910</v>
      </c>
      <c r="E6" s="1086">
        <v>15553326</v>
      </c>
      <c r="F6" s="1087">
        <v>60845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Златиборска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6140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439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255623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76.69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163.19999999999999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248658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254060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7782</v>
      </c>
      <c r="C63" s="548">
        <f>IF(ISBLANK('DEM2'!C7),"-",'DEM2'!C7)</f>
        <v>8395</v>
      </c>
      <c r="D63" s="548"/>
      <c r="E63" s="548">
        <f>IF(ISBLANK('DEM2'!D8),"-",'DEM2'!D8)</f>
        <v>7761</v>
      </c>
      <c r="F63" s="548">
        <f>IF(ISBLANK('DEM2'!C8),"-",'DEM2'!C8)</f>
        <v>8355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9577</v>
      </c>
      <c r="C64" s="317">
        <f>IF(ISBLANK('DEM2'!F7),"-",'DEM2'!F7)</f>
        <v>10135</v>
      </c>
      <c r="D64" s="789"/>
      <c r="E64" s="317">
        <f>IF(ISBLANK('DEM2'!G8),"-",'DEM2'!G8)</f>
        <v>9436</v>
      </c>
      <c r="F64" s="317">
        <f>IF(ISBLANK('DEM2'!F8),"-",'DEM2'!F8)</f>
        <v>9997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5500</v>
      </c>
      <c r="C65" s="345">
        <f>IF(ISBLANK('DEM2'!I7),"-",'DEM2'!I7)</f>
        <v>5716</v>
      </c>
      <c r="D65" s="393"/>
      <c r="E65" s="345">
        <f>IF(ISBLANK('DEM2'!J8),"-",'DEM2'!J8)</f>
        <v>5299</v>
      </c>
      <c r="F65" s="345">
        <f>IF(ISBLANK('DEM2'!I8),"-",'DEM2'!I8)</f>
        <v>5575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21453</v>
      </c>
      <c r="C66" s="317">
        <f>IF(ISBLANK('DEM2'!L7),"-",'DEM2'!L7)</f>
        <v>22798</v>
      </c>
      <c r="D66" s="395"/>
      <c r="E66" s="317">
        <f>IF(ISBLANK('DEM2'!M8),"-",'DEM2'!M8)</f>
        <v>21165</v>
      </c>
      <c r="F66" s="317">
        <f>IF(ISBLANK('DEM2'!L8),"-",'DEM2'!L8)</f>
        <v>22538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19903</v>
      </c>
      <c r="C67" s="317">
        <f>IF(ISBLANK('DEM2'!O7),"-",'DEM2'!O7)</f>
        <v>21663</v>
      </c>
      <c r="D67" s="395"/>
      <c r="E67" s="317">
        <f>IF(ISBLANK('DEM2'!P8),"-",'DEM2'!P8)</f>
        <v>18769</v>
      </c>
      <c r="F67" s="317">
        <f>IF(ISBLANK('DEM2'!O8),"-",'DEM2'!O8)</f>
        <v>20101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80903</v>
      </c>
      <c r="C68" s="414">
        <f>IF(ISBLANK('DEM2'!R7),"-",'DEM2'!R7)</f>
        <v>83497</v>
      </c>
      <c r="D68" s="420"/>
      <c r="E68" s="414">
        <f>IF(ISBLANK('DEM2'!S8),"-",'DEM2'!S8)</f>
        <v>79050</v>
      </c>
      <c r="F68" s="414">
        <f>IF(ISBLANK('DEM2'!R8),"-",'DEM2'!R8)</f>
        <v>81326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130736</v>
      </c>
      <c r="C69" s="463">
        <f>IF(ISBLANK('DEM2'!U7),"-",'DEM2'!U7)</f>
        <v>128446</v>
      </c>
      <c r="D69" s="799"/>
      <c r="E69" s="463">
        <f>IF(ISBLANK('DEM2'!V8),"-",'DEM2'!V8)</f>
        <v>128855</v>
      </c>
      <c r="F69" s="463">
        <f>IF(ISBLANK('DEM2'!U8),"-",'DEM2'!U8)</f>
        <v>126768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4.4000000000000004</v>
      </c>
      <c r="G115" s="800">
        <f>IF(ISBLANK('DEM2'!E23),"-",'DEM2'!E23)</f>
        <v>6.1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3.6</v>
      </c>
      <c r="G116" s="407">
        <f>IF(ISBLANK('DEM2'!E24),"-",'DEM2'!E24)</f>
        <v>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2.2999999999999998</v>
      </c>
      <c r="G117" s="801">
        <f>IF(ISBLANK('DEM2'!E25),"-",'DEM2'!E25)</f>
        <v>6.4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75382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82338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71302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17268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31.1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36.1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34413314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134625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8187580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4324621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32030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9919820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38806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534262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2090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14291842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55910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15553326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60845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2989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13720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4338671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46944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46937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16281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118408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46358</v>
      </c>
      <c r="C300" s="808">
        <f>IF(ISBLANK(POLJ3!C4),"-",POLJ3!C4)</f>
        <v>8016</v>
      </c>
      <c r="D300" s="1153">
        <f>IF(ISBLANK(POLJ3!D4),"-",POLJ3!D4)</f>
        <v>38342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70337</v>
      </c>
      <c r="C301" s="789">
        <f>IF(ISBLANK(POLJ3!C5),"-",POLJ3!C5)</f>
        <v>45179</v>
      </c>
      <c r="D301" s="1154">
        <f>IF(ISBLANK(POLJ3!D5),"-",POLJ3!D5)</f>
        <v>25158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29</v>
      </c>
      <c r="C302" s="790">
        <f>IF(ISBLANK(POLJ3!C6),"-",POLJ3!C6)</f>
        <v>1</v>
      </c>
      <c r="D302" s="1155">
        <f>IF(ISBLANK(POLJ3!D6),"-",POLJ3!D6)</f>
        <v>28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597</v>
      </c>
      <c r="C303" s="791">
        <f>IF(ISBLANK(POLJ3!C7),"-",POLJ3!C7)</f>
        <v>208</v>
      </c>
      <c r="D303" s="1164">
        <f>IF(ISBLANK(POLJ3!D7),"-",POLJ3!D7)</f>
        <v>389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46944</v>
      </c>
      <c r="C304" s="807">
        <f>IF(ISBLANK(POLJ3!C8),"-",POLJ3!C8)</f>
        <v>7681</v>
      </c>
      <c r="D304" s="1122">
        <f>IF(ISBLANK(POLJ3!D8),"-",POLJ3!D8)</f>
        <v>39263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1414.46</v>
      </c>
      <c r="C310" s="1123"/>
      <c r="D310" s="3"/>
      <c r="E310" s="5"/>
      <c r="F310" s="5"/>
      <c r="G310" s="815" t="s">
        <v>765</v>
      </c>
      <c r="H310" s="816">
        <f>IF(ISBLANK(POLJ2!H3),"-",POLJ2!H3)</f>
        <v>78540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46042.75</v>
      </c>
      <c r="C311" s="1124"/>
      <c r="D311" s="3"/>
      <c r="E311" s="5"/>
      <c r="F311" s="5"/>
      <c r="G311" s="810" t="s">
        <v>766</v>
      </c>
      <c r="H311" s="248">
        <f>IF(ISBLANK(POLJ2!H4),"-",POLJ2!H4)</f>
        <v>66004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20359.169999999998</v>
      </c>
      <c r="C312" s="1124"/>
      <c r="D312" s="3"/>
      <c r="E312" s="5"/>
      <c r="F312" s="5"/>
      <c r="G312" s="810" t="s">
        <v>767</v>
      </c>
      <c r="H312" s="248">
        <f>IF(ISBLANK(POLJ2!H5),"-",POLJ2!H5)</f>
        <v>241057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4.12</v>
      </c>
      <c r="C313" s="1124"/>
      <c r="D313" s="3"/>
      <c r="E313" s="5"/>
      <c r="F313" s="5"/>
      <c r="G313" s="812" t="s">
        <v>768</v>
      </c>
      <c r="H313" s="249">
        <f>IF(ISBLANK(POLJ2!H6),"-",POLJ2!H6)</f>
        <v>625174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90.3</v>
      </c>
      <c r="C314" s="1124"/>
      <c r="D314" s="3"/>
      <c r="E314" s="5"/>
      <c r="F314" s="5"/>
      <c r="G314" s="814" t="s">
        <v>16</v>
      </c>
      <c r="H314" s="817">
        <f>IF(ISBLANK(POLJ2!H7),"-",POLJ2!H7)</f>
        <v>1010775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155341.63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223252.43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2025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7641</v>
      </c>
      <c r="I364" s="808">
        <f>IF(ISBLANK(OBRAZ2!I6),"-",OBRAZ2!I6)</f>
        <v>6472</v>
      </c>
      <c r="J364" s="808">
        <f>IF(ISBLANK(OBRAZ2!J6),"-",OBRAZ2!J6)</f>
        <v>1169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3781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595</v>
      </c>
      <c r="I365" s="789">
        <f>IF(ISBLANK(OBRAZ2!I7),"-",OBRAZ2!I7)</f>
        <v>537</v>
      </c>
      <c r="J365" s="789">
        <f>IF(ISBLANK(OBRAZ2!J7),"-",OBRAZ2!J7)</f>
        <v>58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64.599999999999994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398</v>
      </c>
      <c r="I366" s="807">
        <f>IF(ISBLANK(OBRAZ2!I8),"-",OBRAZ2!I8)</f>
        <v>398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2341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1.8952948972829688</v>
      </c>
      <c r="I375" s="850">
        <f>IF(ISBLANK(OBRAZ2!C12),"-",OBRAZ2!C21)</f>
        <v>1.9761811281245909</v>
      </c>
      <c r="J375" s="850">
        <f>IF(ISBLANK(OBRAZ2!D12),"-",OBRAZ2!D21)</f>
        <v>1.5711304774763717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67.620941020543398</v>
      </c>
      <c r="I377" s="851">
        <f>IF(ISBLANK(OBRAZ2!C14),"-",OBRAZ2!C23)</f>
        <v>69.297212406753033</v>
      </c>
      <c r="J377" s="851">
        <f>IF(ISBLANK(OBRAZ2!D14),"-",OBRAZ2!D23)</f>
        <v>69.69436602430342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13.333333333333334</v>
      </c>
      <c r="I379" s="851">
        <f>IF(ISBLANK(OBRAZ2!C16),"-",OBRAZ2!C25)</f>
        <v>11.294333202460411</v>
      </c>
      <c r="J379" s="851">
        <f>IF(ISBLANK(OBRAZ2!D16),"-",OBRAZ2!D25)</f>
        <v>12.2376334847183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17.150430748840293</v>
      </c>
      <c r="I380" s="852">
        <f>IF(ISBLANK(OBRAZ2!C17),"-",OBRAZ2!C26)</f>
        <v>17.432273262661955</v>
      </c>
      <c r="J380" s="852">
        <f>IF(ISBLANK(OBRAZ2!D17),"-",OBRAZ2!D26)</f>
        <v>16.496870013501901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52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139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7547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8704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1480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873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2498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34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9251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87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2636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96.9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8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38572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6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88665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18583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696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93.6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0.68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97.3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21778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8.5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335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3910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65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52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1.5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153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1994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9540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22.7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1652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839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1655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139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517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214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7.1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57.9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33.9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743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75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5100.6130000000003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7.8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4445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73321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810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60033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262159.84999999998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377780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103992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1348014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265537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31.1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46944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16281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46937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1414.46</v>
      </c>
      <c r="G3" s="217" t="s">
        <v>765</v>
      </c>
      <c r="H3" s="71">
        <v>78540</v>
      </c>
    </row>
    <row r="4" spans="1:9" x14ac:dyDescent="0.25">
      <c r="A4" s="286" t="s">
        <v>760</v>
      </c>
      <c r="B4" s="214">
        <v>46042.75</v>
      </c>
      <c r="G4" s="286" t="s">
        <v>766</v>
      </c>
      <c r="H4" s="214">
        <v>66004</v>
      </c>
    </row>
    <row r="5" spans="1:9" x14ac:dyDescent="0.25">
      <c r="A5" s="286" t="s">
        <v>761</v>
      </c>
      <c r="B5" s="214">
        <v>20359.169999999998</v>
      </c>
      <c r="G5" s="286" t="s">
        <v>767</v>
      </c>
      <c r="H5" s="214">
        <v>241057</v>
      </c>
    </row>
    <row r="6" spans="1:9" x14ac:dyDescent="0.25">
      <c r="A6" s="286" t="s">
        <v>762</v>
      </c>
      <c r="B6" s="214">
        <v>4.12</v>
      </c>
      <c r="G6" s="286" t="s">
        <v>768</v>
      </c>
      <c r="H6" s="214">
        <v>625174</v>
      </c>
    </row>
    <row r="7" spans="1:9" x14ac:dyDescent="0.25">
      <c r="A7" s="286" t="s">
        <v>763</v>
      </c>
      <c r="B7" s="214">
        <v>90.3</v>
      </c>
      <c r="G7" s="1" t="s">
        <v>24</v>
      </c>
      <c r="H7" s="288">
        <v>1010775</v>
      </c>
    </row>
    <row r="8" spans="1:9" x14ac:dyDescent="0.25">
      <c r="A8" s="287" t="s">
        <v>764</v>
      </c>
      <c r="B8" s="73">
        <v>155341.63</v>
      </c>
    </row>
    <row r="9" spans="1:9" x14ac:dyDescent="0.25">
      <c r="A9" s="1" t="s">
        <v>24</v>
      </c>
      <c r="B9" s="288">
        <v>223252.43</v>
      </c>
      <c r="I9" s="41" t="s">
        <v>876</v>
      </c>
    </row>
    <row r="10" spans="1:9" x14ac:dyDescent="0.25">
      <c r="G10" s="29" t="s">
        <v>775</v>
      </c>
      <c r="H10" s="58">
        <v>118408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46358</v>
      </c>
      <c r="C4" s="55">
        <v>8016</v>
      </c>
      <c r="D4" s="110">
        <v>38342</v>
      </c>
    </row>
    <row r="5" spans="1:4" ht="30" customHeight="1" x14ac:dyDescent="0.25">
      <c r="A5" s="274" t="s">
        <v>884</v>
      </c>
      <c r="B5" s="212">
        <v>70337</v>
      </c>
      <c r="C5" s="58">
        <v>45179</v>
      </c>
      <c r="D5" s="160">
        <v>25158</v>
      </c>
    </row>
    <row r="6" spans="1:4" x14ac:dyDescent="0.25">
      <c r="A6" s="274" t="s">
        <v>772</v>
      </c>
      <c r="B6" s="212">
        <v>29</v>
      </c>
      <c r="C6" s="58">
        <v>1</v>
      </c>
      <c r="D6" s="160">
        <v>28</v>
      </c>
    </row>
    <row r="7" spans="1:4" ht="30" x14ac:dyDescent="0.25">
      <c r="A7" s="274" t="s">
        <v>773</v>
      </c>
      <c r="B7" s="212">
        <v>597</v>
      </c>
      <c r="C7" s="58">
        <v>208</v>
      </c>
      <c r="D7" s="160">
        <v>389</v>
      </c>
    </row>
    <row r="8" spans="1:4" x14ac:dyDescent="0.25">
      <c r="A8" s="201" t="s">
        <v>774</v>
      </c>
      <c r="B8" s="72">
        <v>46944</v>
      </c>
      <c r="C8" s="61">
        <v>7681</v>
      </c>
      <c r="D8" s="111">
        <v>39263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3.4482758620689653</v>
      </c>
      <c r="C14" s="276">
        <f>D6/B6*100</f>
        <v>96.551724137931032</v>
      </c>
    </row>
    <row r="15" spans="1:4" ht="60" x14ac:dyDescent="0.25">
      <c r="A15" s="277" t="s">
        <v>885</v>
      </c>
      <c r="B15" s="282">
        <f>C5/B5*100</f>
        <v>64.232196425778753</v>
      </c>
      <c r="C15" s="278">
        <f>D5/B5*100</f>
        <v>35.767803574221254</v>
      </c>
    </row>
    <row r="16" spans="1:4" ht="30" x14ac:dyDescent="0.25">
      <c r="A16" s="279" t="s">
        <v>821</v>
      </c>
      <c r="B16" s="283">
        <f>C4/B4*100</f>
        <v>17.291513870313647</v>
      </c>
      <c r="C16" s="280">
        <f>D4/B4*100</f>
        <v>82.708486129686349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3.4482758620689653</v>
      </c>
      <c r="C21" s="276">
        <f>C14</f>
        <v>96.551724137931032</v>
      </c>
    </row>
    <row r="22" spans="1:3" ht="60" x14ac:dyDescent="0.25">
      <c r="A22" s="277" t="s">
        <v>823</v>
      </c>
      <c r="B22" s="282">
        <f t="shared" ref="B22:C23" si="0">B15</f>
        <v>64.232196425778753</v>
      </c>
      <c r="C22" s="278">
        <f t="shared" si="0"/>
        <v>35.767803574221254</v>
      </c>
    </row>
    <row r="23" spans="1:3" ht="30" x14ac:dyDescent="0.25">
      <c r="A23" s="279" t="s">
        <v>858</v>
      </c>
      <c r="B23" s="285">
        <f t="shared" si="0"/>
        <v>17.291513870313647</v>
      </c>
      <c r="C23" s="284">
        <f t="shared" si="0"/>
        <v>82.708486129686349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2025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3781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64.599999999999994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2341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7953</v>
      </c>
      <c r="C6" s="973">
        <v>6739</v>
      </c>
      <c r="D6" s="945">
        <v>1214</v>
      </c>
      <c r="E6" s="973">
        <v>7545</v>
      </c>
      <c r="F6" s="973">
        <v>6463</v>
      </c>
      <c r="G6" s="945">
        <v>1082</v>
      </c>
      <c r="H6" s="599">
        <v>7641</v>
      </c>
      <c r="I6" s="616">
        <v>6472</v>
      </c>
      <c r="J6" s="945">
        <v>1169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1200</v>
      </c>
      <c r="C7" s="975">
        <v>1141</v>
      </c>
      <c r="D7" s="976">
        <v>59</v>
      </c>
      <c r="E7" s="975">
        <v>885</v>
      </c>
      <c r="F7" s="975">
        <v>869</v>
      </c>
      <c r="G7" s="976">
        <v>16</v>
      </c>
      <c r="H7" s="753">
        <v>595</v>
      </c>
      <c r="I7" s="690">
        <v>537</v>
      </c>
      <c r="J7" s="976">
        <v>58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361</v>
      </c>
      <c r="C8" s="978">
        <v>357</v>
      </c>
      <c r="D8" s="979">
        <v>4</v>
      </c>
      <c r="E8" s="978">
        <v>210</v>
      </c>
      <c r="F8" s="978">
        <v>200</v>
      </c>
      <c r="G8" s="979">
        <v>10</v>
      </c>
      <c r="H8" s="754">
        <v>398</v>
      </c>
      <c r="I8" s="691">
        <v>398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143</v>
      </c>
      <c r="C12" s="600">
        <v>151</v>
      </c>
      <c r="D12" s="600">
        <v>128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5102</v>
      </c>
      <c r="C14" s="751">
        <v>5295</v>
      </c>
      <c r="D14" s="751">
        <v>5678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1006</v>
      </c>
      <c r="C16" s="1029">
        <v>863</v>
      </c>
      <c r="D16" s="751">
        <v>997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1294</v>
      </c>
      <c r="C17" s="752">
        <v>1332</v>
      </c>
      <c r="D17" s="752">
        <v>1344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1.8952948972829688</v>
      </c>
      <c r="C21" s="289">
        <f>C12/SUM(C12:C17)*100</f>
        <v>1.9761811281245909</v>
      </c>
      <c r="D21" s="289">
        <f>D12/SUM(D12:D17)*100</f>
        <v>1.5711304774763717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67.620941020543398</v>
      </c>
      <c r="C23" s="290">
        <f>C14/SUM(C12:C17)*100</f>
        <v>69.297212406753033</v>
      </c>
      <c r="D23" s="290">
        <f>D14/SUM(D12:D17)*100</f>
        <v>69.69436602430342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13.333333333333334</v>
      </c>
      <c r="C25" s="290">
        <f>C16/SUM(C12:C17)*100</f>
        <v>11.294333202460411</v>
      </c>
      <c r="D25" s="290">
        <f>D16/SUM(D12:D17)*100</f>
        <v>12.2376334847183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17.150430748840293</v>
      </c>
      <c r="C26" s="291">
        <f>C17/SUM(C12:C17)*100</f>
        <v>17.432273262661955</v>
      </c>
      <c r="D26" s="291">
        <f>D17/SUM(D12:D17)*100</f>
        <v>16.496870013501901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20.7</v>
      </c>
      <c r="C7" s="600">
        <v>19.7</v>
      </c>
      <c r="D7" s="600">
        <v>20.7</v>
      </c>
    </row>
    <row r="8" spans="1:6" x14ac:dyDescent="0.25">
      <c r="A8" s="695" t="s">
        <v>944</v>
      </c>
      <c r="B8" s="751">
        <v>29.6</v>
      </c>
      <c r="C8" s="751">
        <v>38.799999999999997</v>
      </c>
      <c r="D8" s="751">
        <v>26.8</v>
      </c>
    </row>
    <row r="9" spans="1:6" x14ac:dyDescent="0.25">
      <c r="A9" s="696" t="s">
        <v>224</v>
      </c>
      <c r="B9" s="752">
        <v>49.8</v>
      </c>
      <c r="C9" s="752">
        <v>41.5</v>
      </c>
      <c r="D9" s="752">
        <v>52.5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20.7</v>
      </c>
      <c r="C13" s="697">
        <f t="shared" ref="C13:D13" si="1">IF(ISBLANK(C7),"",C7)</f>
        <v>19.7</v>
      </c>
      <c r="D13" s="697">
        <f t="shared" si="1"/>
        <v>20.7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29.6</v>
      </c>
      <c r="C14" s="698">
        <f t="shared" si="2"/>
        <v>38.799999999999997</v>
      </c>
      <c r="D14" s="698">
        <f t="shared" si="2"/>
        <v>26.8</v>
      </c>
    </row>
    <row r="15" spans="1:6" x14ac:dyDescent="0.25">
      <c r="A15" s="702" t="s">
        <v>1630</v>
      </c>
      <c r="B15" s="699">
        <f t="shared" si="2"/>
        <v>49.8</v>
      </c>
      <c r="C15" s="699">
        <f t="shared" si="2"/>
        <v>41.5</v>
      </c>
      <c r="D15" s="699">
        <f t="shared" si="2"/>
        <v>52.5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20.7</v>
      </c>
      <c r="C18" s="697">
        <f t="shared" ref="C18:D18" si="4">IF(ISBLANK(C7),"",C7)</f>
        <v>19.7</v>
      </c>
      <c r="D18" s="697">
        <f t="shared" si="4"/>
        <v>20.7</v>
      </c>
    </row>
    <row r="19" spans="1:5" x14ac:dyDescent="0.25">
      <c r="A19" s="701" t="s">
        <v>1632</v>
      </c>
      <c r="B19" s="698">
        <f t="shared" ref="B19:D20" si="5">IF(ISBLANK(B8),"",B8)</f>
        <v>29.6</v>
      </c>
      <c r="C19" s="698">
        <f t="shared" si="5"/>
        <v>38.799999999999997</v>
      </c>
      <c r="D19" s="698">
        <f t="shared" si="5"/>
        <v>26.8</v>
      </c>
    </row>
    <row r="20" spans="1:5" x14ac:dyDescent="0.25">
      <c r="A20" s="702" t="s">
        <v>1633</v>
      </c>
      <c r="B20" s="699">
        <f t="shared" si="5"/>
        <v>49.8</v>
      </c>
      <c r="C20" s="699">
        <f t="shared" si="5"/>
        <v>41.5</v>
      </c>
      <c r="D20" s="699">
        <f t="shared" si="5"/>
        <v>52.5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94.3</v>
      </c>
      <c r="C5" s="611">
        <v>96.7</v>
      </c>
      <c r="D5" s="1030">
        <v>95.5</v>
      </c>
      <c r="F5" s="28"/>
      <c r="G5" s="693">
        <f>A5</f>
        <v>2020</v>
      </c>
      <c r="H5" s="669">
        <f>IF(ISBLANK(B5),"",B5)</f>
        <v>94.3</v>
      </c>
      <c r="I5" s="618">
        <f t="shared" ref="H5:I7" si="0">IF(ISBLANK(C5),"",C5)</f>
        <v>96.7</v>
      </c>
    </row>
    <row r="6" spans="1:10" x14ac:dyDescent="0.25">
      <c r="A6" s="749">
        <v>2021</v>
      </c>
      <c r="B6" s="601">
        <v>96.2</v>
      </c>
      <c r="C6" s="612">
        <v>95.7</v>
      </c>
      <c r="D6" s="946">
        <v>95.9</v>
      </c>
      <c r="F6" s="44"/>
      <c r="G6" s="693">
        <f t="shared" ref="G6:G7" si="1">A6</f>
        <v>2021</v>
      </c>
      <c r="H6" s="670">
        <f t="shared" si="0"/>
        <v>96.2</v>
      </c>
      <c r="I6" s="619">
        <f t="shared" si="0"/>
        <v>95.7</v>
      </c>
    </row>
    <row r="7" spans="1:10" x14ac:dyDescent="0.25">
      <c r="A7" s="750">
        <v>2022</v>
      </c>
      <c r="B7" s="601">
        <v>99.5</v>
      </c>
      <c r="C7" s="612">
        <v>96.8</v>
      </c>
      <c r="D7" s="946">
        <v>98</v>
      </c>
      <c r="F7" s="44"/>
      <c r="G7" s="693">
        <f t="shared" si="1"/>
        <v>2022</v>
      </c>
      <c r="H7" s="671">
        <f t="shared" si="0"/>
        <v>99.5</v>
      </c>
      <c r="I7" s="620">
        <f t="shared" si="0"/>
        <v>96.8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94.3</v>
      </c>
      <c r="I13" s="618">
        <f>IF(ISBLANK(C5),"",C5)</f>
        <v>96.7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96.2</v>
      </c>
      <c r="I14" s="619">
        <f t="shared" si="3"/>
        <v>95.7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99.5</v>
      </c>
      <c r="I15" s="620">
        <f t="shared" si="4"/>
        <v>96.8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Златиборска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6140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439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255623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76.69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163.19999999999999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248658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254060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7782</v>
      </c>
      <c r="C63" s="548">
        <f>IF(ISBLANK('DEM2'!C7),"-",'DEM2'!C7)</f>
        <v>8395</v>
      </c>
      <c r="D63" s="548"/>
      <c r="E63" s="548">
        <f>IF(ISBLANK('DEM2'!D8),"-",'DEM2'!D8)</f>
        <v>7761</v>
      </c>
      <c r="F63" s="548">
        <f>IF(ISBLANK('DEM2'!C8),"-",'DEM2'!C8)</f>
        <v>8355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9577</v>
      </c>
      <c r="C64" s="317">
        <f>IF(ISBLANK('DEM2'!F7),"-",'DEM2'!F7)</f>
        <v>10135</v>
      </c>
      <c r="D64" s="789"/>
      <c r="E64" s="317">
        <f>IF(ISBLANK('DEM2'!G8),"-",'DEM2'!G8)</f>
        <v>9436</v>
      </c>
      <c r="F64" s="317">
        <f>IF(ISBLANK('DEM2'!F8),"-",'DEM2'!F8)</f>
        <v>9997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5500</v>
      </c>
      <c r="C65" s="345">
        <f>IF(ISBLANK('DEM2'!I7),"-",'DEM2'!I7)</f>
        <v>5716</v>
      </c>
      <c r="D65" s="393"/>
      <c r="E65" s="345">
        <f>IF(ISBLANK('DEM2'!J8),"-",'DEM2'!J8)</f>
        <v>5299</v>
      </c>
      <c r="F65" s="345">
        <f>IF(ISBLANK('DEM2'!I8),"-",'DEM2'!I8)</f>
        <v>5575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21453</v>
      </c>
      <c r="C66" s="348">
        <f>IF(ISBLANK('DEM2'!L7),"-",'DEM2'!L7)</f>
        <v>22798</v>
      </c>
      <c r="D66" s="394"/>
      <c r="E66" s="348">
        <f>IF(ISBLANK('DEM2'!M8),"-",'DEM2'!M8)</f>
        <v>21165</v>
      </c>
      <c r="F66" s="348">
        <f>IF(ISBLANK('DEM2'!L8),"-",'DEM2'!L8)</f>
        <v>22538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19903</v>
      </c>
      <c r="C67" s="345">
        <f>IF(ISBLANK('DEM2'!O7),"-",'DEM2'!O7)</f>
        <v>21663</v>
      </c>
      <c r="D67" s="393"/>
      <c r="E67" s="345">
        <f>IF(ISBLANK('DEM2'!P8),"-",'DEM2'!P8)</f>
        <v>18769</v>
      </c>
      <c r="F67" s="345">
        <f>IF(ISBLANK('DEM2'!O8),"-",'DEM2'!O8)</f>
        <v>20101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80903</v>
      </c>
      <c r="C68" s="317">
        <f>IF(ISBLANK('DEM2'!R7),"-",'DEM2'!R7)</f>
        <v>83497</v>
      </c>
      <c r="D68" s="395"/>
      <c r="E68" s="317">
        <f>IF(ISBLANK('DEM2'!S8),"-",'DEM2'!S8)</f>
        <v>79050</v>
      </c>
      <c r="F68" s="317">
        <f>IF(ISBLANK('DEM2'!R8),"-",'DEM2'!R8)</f>
        <v>81326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130736</v>
      </c>
      <c r="C69" s="463">
        <f>IF(ISBLANK('DEM2'!U7),"-",'DEM2'!U7)</f>
        <v>128446</v>
      </c>
      <c r="D69" s="799"/>
      <c r="E69" s="463">
        <f>IF(ISBLANK('DEM2'!V8),"-",'DEM2'!V8)</f>
        <v>128855</v>
      </c>
      <c r="F69" s="463">
        <f>IF(ISBLANK('DEM2'!U8),"-",'DEM2'!U8)</f>
        <v>126768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4.4000000000000004</v>
      </c>
      <c r="G115" s="800">
        <f>IF(ISBLANK('DEM2'!E23),"-",'DEM2'!E23)</f>
        <v>6.1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3.6</v>
      </c>
      <c r="G116" s="407">
        <f>IF(ISBLANK('DEM2'!E24),"-",'DEM2'!E24)</f>
        <v>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2.2999999999999998</v>
      </c>
      <c r="G117" s="801">
        <f>IF(ISBLANK('DEM2'!E25),"-",'DEM2'!E25)</f>
        <v>6.4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75382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82338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71302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17268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31.1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36.1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34413314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134625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8187580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4324621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32030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9919820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38806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534262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2090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14291842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55910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15553326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60845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2989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13720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4338671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46944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46937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16281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118408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46358</v>
      </c>
      <c r="C300" s="808">
        <f>IF(ISBLANK(POLJ3!C4),"-",POLJ3!C4)</f>
        <v>8016</v>
      </c>
      <c r="D300" s="1153">
        <f>IF(ISBLANK(POLJ3!D4),"-",POLJ3!D4)</f>
        <v>38342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70337</v>
      </c>
      <c r="C301" s="789">
        <f>IF(ISBLANK(POLJ3!C5),"-",POLJ3!C5)</f>
        <v>45179</v>
      </c>
      <c r="D301" s="1154">
        <f>IF(ISBLANK(POLJ3!D5),"-",POLJ3!D5)</f>
        <v>25158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29</v>
      </c>
      <c r="C302" s="790">
        <f>IF(ISBLANK(POLJ3!C6),"-",POLJ3!C6)</f>
        <v>1</v>
      </c>
      <c r="D302" s="1155">
        <f>IF(ISBLANK(POLJ3!D6),"-",POLJ3!D6)</f>
        <v>28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597</v>
      </c>
      <c r="C303" s="791">
        <f>IF(ISBLANK(POLJ3!C7),"-",POLJ3!C7)</f>
        <v>208</v>
      </c>
      <c r="D303" s="1164">
        <f>IF(ISBLANK(POLJ3!D7),"-",POLJ3!D7)</f>
        <v>389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46944</v>
      </c>
      <c r="C304" s="807">
        <f>IF(ISBLANK(POLJ3!C8),"-",POLJ3!C8)</f>
        <v>7681</v>
      </c>
      <c r="D304" s="1122">
        <f>IF(ISBLANK(POLJ3!D8),"-",POLJ3!D8)</f>
        <v>39263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1414.46</v>
      </c>
      <c r="C310" s="1123"/>
      <c r="D310" s="3"/>
      <c r="E310" s="5"/>
      <c r="F310" s="5"/>
      <c r="G310" s="815" t="s">
        <v>854</v>
      </c>
      <c r="H310" s="816">
        <f>IF(ISBLANK(POLJ2!H3),"-",POLJ2!H3)</f>
        <v>78540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46042.75</v>
      </c>
      <c r="C311" s="1124"/>
      <c r="D311" s="3"/>
      <c r="E311" s="5"/>
      <c r="F311" s="5"/>
      <c r="G311" s="810" t="s">
        <v>855</v>
      </c>
      <c r="H311" s="248">
        <f>IF(ISBLANK(POLJ2!H4),"-",POLJ2!H4)</f>
        <v>66004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20359.169999999998</v>
      </c>
      <c r="C312" s="1124"/>
      <c r="D312" s="3"/>
      <c r="E312" s="5"/>
      <c r="F312" s="5"/>
      <c r="G312" s="810" t="s">
        <v>856</v>
      </c>
      <c r="H312" s="248">
        <f>IF(ISBLANK(POLJ2!H5),"-",POLJ2!H5)</f>
        <v>241057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4.12</v>
      </c>
      <c r="C313" s="1124"/>
      <c r="D313" s="3"/>
      <c r="E313" s="5"/>
      <c r="F313" s="5"/>
      <c r="G313" s="812" t="s">
        <v>857</v>
      </c>
      <c r="H313" s="249">
        <f>IF(ISBLANK(POLJ2!H6),"-",POLJ2!H6)</f>
        <v>625174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90.3</v>
      </c>
      <c r="C314" s="1124"/>
      <c r="D314" s="3"/>
      <c r="E314" s="5"/>
      <c r="F314" s="5"/>
      <c r="G314" s="814" t="s">
        <v>847</v>
      </c>
      <c r="H314" s="817">
        <f>IF(ISBLANK(POLJ2!H7),"-",POLJ2!H7)</f>
        <v>1010775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155341.63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223252.43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12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2025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7641</v>
      </c>
      <c r="I364" s="808">
        <f>IF(ISBLANK(OBRAZ2!I6),"-",OBRAZ2!I6)</f>
        <v>6472</v>
      </c>
      <c r="J364" s="808">
        <f>IF(ISBLANK(OBRAZ2!J6),"-",OBRAZ2!J6)</f>
        <v>1169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3781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595</v>
      </c>
      <c r="I365" s="416">
        <f>IF(ISBLANK(OBRAZ2!I7),"-",OBRAZ2!I7)</f>
        <v>537</v>
      </c>
      <c r="J365" s="416">
        <f>IF(ISBLANK(OBRAZ2!J7),"-",OBRAZ2!J7)</f>
        <v>58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64.599999999999994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398</v>
      </c>
      <c r="I366" s="807">
        <f>IF(ISBLANK(OBRAZ2!I8),"-",OBRAZ2!I8)</f>
        <v>398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2341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1.8952948972829688</v>
      </c>
      <c r="I375" s="850">
        <f>IF(ISBLANK(OBRAZ2!C12),"-",OBRAZ2!C21)</f>
        <v>1.9761811281245909</v>
      </c>
      <c r="J375" s="850">
        <f>IF(ISBLANK(OBRAZ2!D12),"-",OBRAZ2!D21)</f>
        <v>1.5711304774763717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67.620941020543398</v>
      </c>
      <c r="I377" s="851">
        <f>IF(ISBLANK(OBRAZ2!C14),"-",OBRAZ2!C23)</f>
        <v>69.297212406753033</v>
      </c>
      <c r="J377" s="851">
        <f>IF(ISBLANK(OBRAZ2!D14),"-",OBRAZ2!D23)</f>
        <v>69.69436602430342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13.333333333333334</v>
      </c>
      <c r="I379" s="851">
        <f>IF(ISBLANK(OBRAZ2!C16),"-",OBRAZ2!C25)</f>
        <v>11.294333202460411</v>
      </c>
      <c r="J379" s="851">
        <f>IF(ISBLANK(OBRAZ2!D16),"-",OBRAZ2!D25)</f>
        <v>12.2376334847183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17.150430748840293</v>
      </c>
      <c r="I380" s="852">
        <f>IF(ISBLANK(OBRAZ2!C17),"-",OBRAZ2!C26)</f>
        <v>17.432273262661955</v>
      </c>
      <c r="J380" s="852">
        <f>IF(ISBLANK(OBRAZ2!D17),"-",OBRAZ2!D26)</f>
        <v>16.496870013501901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52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139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7547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8704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1480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873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2498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34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9251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87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2636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96.9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8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38572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6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88665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18583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696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93.6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97.3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21778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335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3910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65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52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1.5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153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1994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9540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22.7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1652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839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1655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139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517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214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7.1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57.9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33.9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743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75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5100.6130000000003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7.8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4445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73321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810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60033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262159.84999999998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377780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103992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1348014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265537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12</v>
      </c>
      <c r="C6" s="601">
        <v>93</v>
      </c>
      <c r="D6" s="612">
        <v>35</v>
      </c>
      <c r="E6" s="612">
        <v>58</v>
      </c>
      <c r="F6" s="1033">
        <v>1499</v>
      </c>
      <c r="G6" s="612">
        <v>809</v>
      </c>
      <c r="H6" s="980">
        <v>690</v>
      </c>
      <c r="I6" s="1034">
        <v>25.9</v>
      </c>
      <c r="J6" s="612">
        <v>26.6</v>
      </c>
      <c r="K6" s="1035">
        <v>25.2</v>
      </c>
      <c r="L6" s="1033">
        <v>3746</v>
      </c>
      <c r="M6" s="612">
        <v>1952</v>
      </c>
      <c r="N6" s="1028">
        <v>1794</v>
      </c>
      <c r="O6" s="1034">
        <v>64.099999999999994</v>
      </c>
      <c r="P6" s="612">
        <v>64.5</v>
      </c>
      <c r="Q6" s="1028">
        <v>63.6</v>
      </c>
      <c r="R6" s="1033">
        <v>2300</v>
      </c>
      <c r="S6" s="612">
        <v>1182</v>
      </c>
      <c r="T6" s="1035">
        <v>1118</v>
      </c>
    </row>
    <row r="7" spans="1:20" x14ac:dyDescent="0.25">
      <c r="A7" s="286">
        <v>2021</v>
      </c>
      <c r="B7" s="602">
        <v>12</v>
      </c>
      <c r="C7" s="601">
        <v>86</v>
      </c>
      <c r="D7" s="612">
        <v>35</v>
      </c>
      <c r="E7" s="612">
        <v>51</v>
      </c>
      <c r="F7" s="1033">
        <v>1637</v>
      </c>
      <c r="G7" s="612">
        <v>873</v>
      </c>
      <c r="H7" s="980">
        <v>764</v>
      </c>
      <c r="I7" s="1034">
        <v>28.7</v>
      </c>
      <c r="J7" s="612">
        <v>29.2</v>
      </c>
      <c r="K7" s="1035">
        <v>28.1</v>
      </c>
      <c r="L7" s="1033">
        <v>3809</v>
      </c>
      <c r="M7" s="612">
        <v>2005</v>
      </c>
      <c r="N7" s="1028">
        <v>1804</v>
      </c>
      <c r="O7" s="1034">
        <v>65.099999999999994</v>
      </c>
      <c r="P7" s="612">
        <v>66</v>
      </c>
      <c r="Q7" s="1028">
        <v>64</v>
      </c>
      <c r="R7" s="1033">
        <v>2195</v>
      </c>
      <c r="S7" s="612">
        <v>1121</v>
      </c>
      <c r="T7" s="1035">
        <v>1074</v>
      </c>
    </row>
    <row r="8" spans="1:20" x14ac:dyDescent="0.25">
      <c r="A8" s="219">
        <v>2022</v>
      </c>
      <c r="B8" s="617">
        <v>12</v>
      </c>
      <c r="C8" s="947">
        <v>89</v>
      </c>
      <c r="D8" s="981">
        <v>37</v>
      </c>
      <c r="E8" s="981">
        <v>52</v>
      </c>
      <c r="F8" s="1036">
        <v>2025</v>
      </c>
      <c r="G8" s="981">
        <v>1009</v>
      </c>
      <c r="H8" s="979">
        <v>1016</v>
      </c>
      <c r="I8" s="754">
        <v>36</v>
      </c>
      <c r="J8" s="981">
        <v>34.799999999999997</v>
      </c>
      <c r="K8" s="1037">
        <v>37.299999999999997</v>
      </c>
      <c r="L8" s="1036">
        <v>3781</v>
      </c>
      <c r="M8" s="981">
        <v>1984</v>
      </c>
      <c r="N8" s="691">
        <v>1797</v>
      </c>
      <c r="O8" s="754">
        <v>64.599999999999994</v>
      </c>
      <c r="P8" s="981">
        <v>64.7</v>
      </c>
      <c r="Q8" s="691">
        <v>64.5</v>
      </c>
      <c r="R8" s="1036">
        <v>2341</v>
      </c>
      <c r="S8" s="981">
        <v>1231</v>
      </c>
      <c r="T8" s="1037">
        <v>1110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7547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8704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1480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873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2498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83.604741331560874</v>
      </c>
      <c r="C21" s="739">
        <f>B10/(B7+B10)*100</f>
        <v>16.395258668439126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90.884410566983405</v>
      </c>
      <c r="C22" s="739">
        <f>B11/(B8+B11)*100</f>
        <v>9.1155894330166021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83.604741331560874</v>
      </c>
      <c r="C26" s="739">
        <f>C21</f>
        <v>16.395258668439126</v>
      </c>
    </row>
    <row r="27" spans="1:10" ht="24.75" x14ac:dyDescent="0.25">
      <c r="A27" s="742" t="s">
        <v>1407</v>
      </c>
      <c r="B27" s="739">
        <f>B22</f>
        <v>90.884410566983405</v>
      </c>
      <c r="C27" s="739">
        <f>C22</f>
        <v>9.1155894330166021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21</v>
      </c>
      <c r="C5" s="1095">
        <v>30</v>
      </c>
      <c r="D5" s="914" t="s">
        <v>5</v>
      </c>
      <c r="E5" s="211"/>
      <c r="F5" s="125">
        <v>2021</v>
      </c>
      <c r="G5" s="70">
        <v>51</v>
      </c>
      <c r="H5" s="55">
        <v>21</v>
      </c>
      <c r="I5" s="110">
        <v>30</v>
      </c>
      <c r="J5" s="70">
        <v>144</v>
      </c>
      <c r="K5" s="55">
        <v>2</v>
      </c>
      <c r="L5" s="110">
        <v>142</v>
      </c>
      <c r="M5" s="70">
        <v>7550</v>
      </c>
      <c r="N5" s="55">
        <v>8943</v>
      </c>
      <c r="O5" s="70">
        <v>1590</v>
      </c>
      <c r="P5" s="110">
        <v>916</v>
      </c>
    </row>
    <row r="6" spans="1:16" x14ac:dyDescent="0.25">
      <c r="A6" s="923" t="s">
        <v>259</v>
      </c>
      <c r="B6" s="1096">
        <v>2</v>
      </c>
      <c r="C6" s="1097">
        <v>137</v>
      </c>
      <c r="D6" s="915" t="s">
        <v>5</v>
      </c>
      <c r="E6" s="254"/>
      <c r="F6" s="125">
        <v>2022</v>
      </c>
      <c r="G6" s="212">
        <v>51</v>
      </c>
      <c r="H6" s="58">
        <v>21</v>
      </c>
      <c r="I6" s="160">
        <v>30</v>
      </c>
      <c r="J6" s="212">
        <v>139</v>
      </c>
      <c r="K6" s="58">
        <v>2</v>
      </c>
      <c r="L6" s="160">
        <v>137</v>
      </c>
      <c r="M6" s="212">
        <v>7547</v>
      </c>
      <c r="N6" s="58">
        <v>8704</v>
      </c>
      <c r="O6" s="212">
        <v>1480</v>
      </c>
      <c r="P6" s="160">
        <v>873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52</v>
      </c>
      <c r="H7" s="94">
        <v>22</v>
      </c>
      <c r="I7" s="169">
        <v>30</v>
      </c>
      <c r="J7" s="167"/>
      <c r="K7" s="94"/>
      <c r="L7" s="169"/>
      <c r="M7" s="167">
        <v>8927</v>
      </c>
      <c r="N7" s="94">
        <v>9396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21</v>
      </c>
      <c r="C11" s="918">
        <f>IF(ISBLANK(C5),"",C5)</f>
        <v>30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137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94.4</v>
      </c>
      <c r="C5" s="611">
        <v>93.8</v>
      </c>
      <c r="D5" s="945">
        <v>95</v>
      </c>
      <c r="E5" s="610"/>
      <c r="F5" s="611"/>
      <c r="G5" s="945"/>
      <c r="H5" s="610"/>
      <c r="I5" s="611"/>
      <c r="J5" s="945"/>
      <c r="K5" s="610">
        <v>2725</v>
      </c>
      <c r="L5" s="611">
        <v>1413</v>
      </c>
      <c r="M5" s="945">
        <v>1312</v>
      </c>
      <c r="N5" s="610">
        <v>100</v>
      </c>
      <c r="O5" s="611">
        <v>101.1</v>
      </c>
      <c r="P5" s="945">
        <v>98.9</v>
      </c>
      <c r="Q5" s="610">
        <v>0.2</v>
      </c>
      <c r="R5" s="611">
        <v>0.4</v>
      </c>
      <c r="S5" s="945">
        <v>0</v>
      </c>
    </row>
    <row r="6" spans="1:19" x14ac:dyDescent="0.25">
      <c r="A6" s="286">
        <v>2021</v>
      </c>
      <c r="B6" s="457">
        <v>94.8</v>
      </c>
      <c r="C6" s="458">
        <v>94.8</v>
      </c>
      <c r="D6" s="976">
        <v>94.8</v>
      </c>
      <c r="E6" s="457">
        <v>46</v>
      </c>
      <c r="F6" s="458">
        <v>32</v>
      </c>
      <c r="G6" s="976">
        <v>14</v>
      </c>
      <c r="H6" s="457">
        <v>51</v>
      </c>
      <c r="I6" s="458">
        <v>6</v>
      </c>
      <c r="J6" s="976">
        <v>45</v>
      </c>
      <c r="K6" s="457">
        <v>2562</v>
      </c>
      <c r="L6" s="458">
        <v>1309</v>
      </c>
      <c r="M6" s="976">
        <v>1253</v>
      </c>
      <c r="N6" s="457">
        <v>98.2</v>
      </c>
      <c r="O6" s="458">
        <v>97.5</v>
      </c>
      <c r="P6" s="976">
        <v>98.4</v>
      </c>
      <c r="Q6" s="457">
        <v>0.1</v>
      </c>
      <c r="R6" s="458">
        <v>0.1</v>
      </c>
      <c r="S6" s="976">
        <v>0.2</v>
      </c>
    </row>
    <row r="7" spans="1:19" x14ac:dyDescent="0.25">
      <c r="A7" s="286">
        <v>2022</v>
      </c>
      <c r="B7" s="601">
        <v>94</v>
      </c>
      <c r="C7" s="612">
        <v>94.1</v>
      </c>
      <c r="D7" s="980">
        <v>93.9</v>
      </c>
      <c r="E7" s="601">
        <v>50</v>
      </c>
      <c r="F7" s="612">
        <v>37</v>
      </c>
      <c r="G7" s="980">
        <v>13</v>
      </c>
      <c r="H7" s="601">
        <v>51</v>
      </c>
      <c r="I7" s="612">
        <v>0</v>
      </c>
      <c r="J7" s="980">
        <v>51</v>
      </c>
      <c r="K7" s="601">
        <v>2498</v>
      </c>
      <c r="L7" s="612">
        <v>1278</v>
      </c>
      <c r="M7" s="980">
        <v>1220</v>
      </c>
      <c r="N7" s="601">
        <v>96.9</v>
      </c>
      <c r="O7" s="612">
        <v>95.8</v>
      </c>
      <c r="P7" s="980">
        <v>98.2</v>
      </c>
      <c r="Q7" s="601">
        <v>0.4</v>
      </c>
      <c r="R7" s="612">
        <v>0.4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34</v>
      </c>
      <c r="F8" s="981">
        <v>23</v>
      </c>
      <c r="G8" s="979">
        <v>11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87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96.9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8187580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32030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1150</v>
      </c>
      <c r="C5" s="616">
        <v>944</v>
      </c>
      <c r="D5" s="616">
        <v>206</v>
      </c>
      <c r="E5" s="599">
        <v>5750</v>
      </c>
      <c r="F5" s="616">
        <v>2862</v>
      </c>
      <c r="G5" s="945">
        <v>2888</v>
      </c>
      <c r="H5" s="616">
        <v>2970</v>
      </c>
      <c r="I5" s="616">
        <v>1116</v>
      </c>
      <c r="J5" s="616">
        <v>1854</v>
      </c>
      <c r="K5" s="217">
        <f>SUM(B5,E5,H5)</f>
        <v>9870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1025</v>
      </c>
      <c r="C6" s="612">
        <v>829</v>
      </c>
      <c r="D6" s="946">
        <v>196</v>
      </c>
      <c r="E6" s="601">
        <v>5596</v>
      </c>
      <c r="F6" s="612">
        <v>2790</v>
      </c>
      <c r="G6" s="946">
        <v>2806</v>
      </c>
      <c r="H6" s="601">
        <v>2838</v>
      </c>
      <c r="I6" s="612">
        <v>1128</v>
      </c>
      <c r="J6" s="612">
        <v>1710</v>
      </c>
      <c r="K6" s="218">
        <f>SUM(B6,E6,H6)</f>
        <v>9459</v>
      </c>
      <c r="M6" s="105" t="s">
        <v>284</v>
      </c>
      <c r="N6" s="171">
        <f>IF(ISBLANK(J7),"",J7)</f>
        <v>1649</v>
      </c>
      <c r="O6" s="80">
        <f>IF(ISBLANK(I7),"",I7)</f>
        <v>1119</v>
      </c>
      <c r="P6" s="211"/>
    </row>
    <row r="7" spans="1:17" ht="24.75" x14ac:dyDescent="0.25">
      <c r="A7" s="218">
        <v>2023</v>
      </c>
      <c r="B7" s="601">
        <v>958</v>
      </c>
      <c r="C7" s="612">
        <v>785</v>
      </c>
      <c r="D7" s="946">
        <v>173</v>
      </c>
      <c r="E7" s="601">
        <v>5525</v>
      </c>
      <c r="F7" s="612">
        <v>2759</v>
      </c>
      <c r="G7" s="946">
        <v>2766</v>
      </c>
      <c r="H7" s="601">
        <v>2768</v>
      </c>
      <c r="I7" s="612">
        <v>1119</v>
      </c>
      <c r="J7" s="612">
        <v>1649</v>
      </c>
      <c r="K7" s="218">
        <f>SUM(B7,E7,H7)</f>
        <v>9251</v>
      </c>
      <c r="M7" s="106" t="s">
        <v>285</v>
      </c>
      <c r="N7" s="220">
        <f>IF(ISBLANK(G7),"",G7)</f>
        <v>2766</v>
      </c>
      <c r="O7" s="107">
        <f>IF(ISBLANK(F7),"",F7)</f>
        <v>2759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173</v>
      </c>
      <c r="O8" s="83">
        <f>IF(ISBLANK(C7),"",C7)</f>
        <v>785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1649</v>
      </c>
      <c r="O13" s="80">
        <f>IF(ISBLANK(I7),"",I7)</f>
        <v>1119</v>
      </c>
      <c r="P13" s="211"/>
    </row>
    <row r="14" spans="1:17" ht="27.75" customHeight="1" x14ac:dyDescent="0.25">
      <c r="M14" s="106" t="s">
        <v>515</v>
      </c>
      <c r="N14" s="220">
        <f>IF(ISBLANK(G7),"",G7)</f>
        <v>2766</v>
      </c>
      <c r="O14" s="107">
        <f>IF(ISBLANK(F7),"",F7)</f>
        <v>2759</v>
      </c>
      <c r="P14" s="211"/>
    </row>
    <row r="15" spans="1:17" ht="26.25" customHeight="1" x14ac:dyDescent="0.25">
      <c r="M15" s="108" t="s">
        <v>516</v>
      </c>
      <c r="N15" s="170">
        <f>IF(ISBLANK(D7),"",D7)</f>
        <v>173</v>
      </c>
      <c r="O15" s="83">
        <f>IF(ISBLANK(C7),"",C7)</f>
        <v>785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390</v>
      </c>
      <c r="C21" s="616">
        <v>305</v>
      </c>
      <c r="D21" s="616">
        <v>85</v>
      </c>
      <c r="E21" s="599">
        <v>1301</v>
      </c>
      <c r="F21" s="616">
        <v>619</v>
      </c>
      <c r="G21" s="945">
        <v>682</v>
      </c>
      <c r="H21" s="616">
        <v>757</v>
      </c>
      <c r="I21" s="616">
        <v>305</v>
      </c>
      <c r="J21" s="616">
        <v>452</v>
      </c>
      <c r="K21" s="217">
        <f>SUM(B21,E21,H21)</f>
        <v>2448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447</v>
      </c>
      <c r="C22" s="1028">
        <v>348</v>
      </c>
      <c r="D22" s="980">
        <v>99</v>
      </c>
      <c r="E22" s="1034">
        <v>1338</v>
      </c>
      <c r="F22" s="1028">
        <v>649</v>
      </c>
      <c r="G22" s="980">
        <v>689</v>
      </c>
      <c r="H22" s="1034">
        <v>704</v>
      </c>
      <c r="I22" s="1028">
        <v>256</v>
      </c>
      <c r="J22" s="1028">
        <v>448</v>
      </c>
      <c r="K22" s="218">
        <f>SUM(B22,E22,H22)</f>
        <v>2489</v>
      </c>
      <c r="M22" s="105" t="s">
        <v>284</v>
      </c>
      <c r="N22" s="171">
        <f>IF(ISBLANK(J23),"",J23)</f>
        <v>484</v>
      </c>
      <c r="O22" s="80">
        <f>IF(ISBLANK(I23),"",I23)</f>
        <v>272</v>
      </c>
      <c r="P22" s="211"/>
    </row>
    <row r="23" spans="1:17" ht="24.75" x14ac:dyDescent="0.25">
      <c r="A23" s="218">
        <v>2022</v>
      </c>
      <c r="B23" s="1034">
        <v>400</v>
      </c>
      <c r="C23" s="1028">
        <v>324</v>
      </c>
      <c r="D23" s="980">
        <v>76</v>
      </c>
      <c r="E23" s="1034">
        <v>1480</v>
      </c>
      <c r="F23" s="1028">
        <v>735</v>
      </c>
      <c r="G23" s="980">
        <v>745</v>
      </c>
      <c r="H23" s="1034">
        <v>756</v>
      </c>
      <c r="I23" s="1028">
        <v>272</v>
      </c>
      <c r="J23" s="1028">
        <v>484</v>
      </c>
      <c r="K23" s="218">
        <f>SUM(B23,E23,H23)</f>
        <v>2636</v>
      </c>
      <c r="M23" s="106" t="s">
        <v>285</v>
      </c>
      <c r="N23" s="220">
        <f>IF(ISBLANK(G23),"",G23)</f>
        <v>745</v>
      </c>
      <c r="O23" s="107">
        <f>IF(ISBLANK(F23),"",F23)</f>
        <v>735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76</v>
      </c>
      <c r="O24" s="109">
        <f>IF(ISBLANK(C23),"",C23)</f>
        <v>324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484</v>
      </c>
      <c r="O29" s="80">
        <f>IF(ISBLANK(I23),"",I23)</f>
        <v>272</v>
      </c>
      <c r="P29" s="211"/>
    </row>
    <row r="30" spans="1:17" ht="27.75" customHeight="1" x14ac:dyDescent="0.25">
      <c r="M30" s="106" t="s">
        <v>515</v>
      </c>
      <c r="N30" s="220">
        <f>IF(ISBLANK(G23),"",G23)</f>
        <v>745</v>
      </c>
      <c r="O30" s="107">
        <f>IF(ISBLANK(F23),"",F23)</f>
        <v>735</v>
      </c>
      <c r="P30" s="211"/>
    </row>
    <row r="31" spans="1:17" ht="27.75" customHeight="1" x14ac:dyDescent="0.25">
      <c r="M31" s="108" t="s">
        <v>516</v>
      </c>
      <c r="N31" s="221">
        <f>IF(ISBLANK(D23),"",D23)</f>
        <v>76</v>
      </c>
      <c r="O31" s="109">
        <f>IF(ISBLANK(C23),"",C23)</f>
        <v>324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4324621</v>
      </c>
      <c r="D5" s="253"/>
    </row>
    <row r="6" spans="1:4" ht="30" x14ac:dyDescent="0.25">
      <c r="A6" s="686" t="s">
        <v>474</v>
      </c>
      <c r="B6" s="617">
        <v>3862959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93.6</v>
      </c>
      <c r="D5" s="611">
        <v>91.7</v>
      </c>
      <c r="E5" s="945">
        <v>95.6</v>
      </c>
      <c r="F5" s="610"/>
      <c r="G5" s="611"/>
      <c r="H5" s="945"/>
      <c r="I5" s="610">
        <v>0.3</v>
      </c>
      <c r="J5" s="611">
        <v>0.5</v>
      </c>
      <c r="K5" s="945">
        <v>0</v>
      </c>
      <c r="L5" s="610">
        <v>87.1</v>
      </c>
      <c r="M5" s="611">
        <v>85.6</v>
      </c>
      <c r="N5" s="945">
        <v>88.7</v>
      </c>
    </row>
    <row r="6" spans="1:14" x14ac:dyDescent="0.25">
      <c r="A6" s="286">
        <v>2021</v>
      </c>
      <c r="B6" s="457">
        <v>23</v>
      </c>
      <c r="C6" s="457">
        <v>88</v>
      </c>
      <c r="D6" s="458">
        <v>86.1</v>
      </c>
      <c r="E6" s="976">
        <v>90</v>
      </c>
      <c r="F6" s="457">
        <v>28</v>
      </c>
      <c r="G6" s="458">
        <v>21</v>
      </c>
      <c r="H6" s="976">
        <v>7</v>
      </c>
      <c r="I6" s="457">
        <v>0.4</v>
      </c>
      <c r="J6" s="458">
        <v>0.4</v>
      </c>
      <c r="K6" s="976">
        <v>0.5</v>
      </c>
      <c r="L6" s="457">
        <v>87.2</v>
      </c>
      <c r="M6" s="458">
        <v>86.5</v>
      </c>
      <c r="N6" s="976">
        <v>87.9</v>
      </c>
    </row>
    <row r="7" spans="1:14" x14ac:dyDescent="0.25">
      <c r="A7" s="286">
        <v>2022</v>
      </c>
      <c r="B7" s="601">
        <v>24</v>
      </c>
      <c r="C7" s="601">
        <v>87</v>
      </c>
      <c r="D7" s="612">
        <v>85.2</v>
      </c>
      <c r="E7" s="980">
        <v>88.9</v>
      </c>
      <c r="F7" s="601">
        <v>23</v>
      </c>
      <c r="G7" s="612">
        <v>11</v>
      </c>
      <c r="H7" s="980">
        <v>12</v>
      </c>
      <c r="I7" s="601">
        <v>1.3</v>
      </c>
      <c r="J7" s="612">
        <v>1.9</v>
      </c>
      <c r="K7" s="980">
        <v>0.7</v>
      </c>
      <c r="L7" s="601">
        <v>96.9</v>
      </c>
      <c r="M7" s="612">
        <v>95.8</v>
      </c>
      <c r="N7" s="980">
        <v>98.1</v>
      </c>
    </row>
    <row r="8" spans="1:14" x14ac:dyDescent="0.25">
      <c r="A8" s="219">
        <v>2023</v>
      </c>
      <c r="B8" s="947">
        <v>23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461</v>
      </c>
      <c r="C5" s="207">
        <v>357</v>
      </c>
      <c r="G5" s="113"/>
      <c r="H5" s="174" t="s">
        <v>586</v>
      </c>
      <c r="I5" s="207">
        <v>252</v>
      </c>
      <c r="J5" s="207">
        <v>259</v>
      </c>
    </row>
    <row r="6" spans="1:13" ht="15" customHeight="1" x14ac:dyDescent="0.25">
      <c r="A6" s="175" t="s">
        <v>587</v>
      </c>
      <c r="B6" s="208">
        <v>7936</v>
      </c>
      <c r="C6" s="208">
        <v>1088</v>
      </c>
      <c r="G6" s="113"/>
      <c r="H6" s="175" t="s">
        <v>587</v>
      </c>
      <c r="I6" s="208">
        <v>1735</v>
      </c>
      <c r="J6" s="208">
        <v>477</v>
      </c>
    </row>
    <row r="7" spans="1:13" ht="15" customHeight="1" x14ac:dyDescent="0.25">
      <c r="A7" s="175" t="s">
        <v>588</v>
      </c>
      <c r="B7" s="208">
        <v>19619</v>
      </c>
      <c r="C7" s="208">
        <v>11271</v>
      </c>
      <c r="G7" s="113"/>
      <c r="H7" s="175" t="s">
        <v>588</v>
      </c>
      <c r="I7" s="208">
        <v>10494</v>
      </c>
      <c r="J7" s="208">
        <v>4138</v>
      </c>
    </row>
    <row r="8" spans="1:13" ht="15" customHeight="1" x14ac:dyDescent="0.25">
      <c r="A8" s="175" t="s">
        <v>589</v>
      </c>
      <c r="B8" s="208">
        <v>30194</v>
      </c>
      <c r="C8" s="208">
        <v>28256</v>
      </c>
      <c r="G8" s="113"/>
      <c r="H8" s="175" t="s">
        <v>589</v>
      </c>
      <c r="I8" s="208">
        <v>24504</v>
      </c>
      <c r="J8" s="208">
        <v>20506</v>
      </c>
    </row>
    <row r="9" spans="1:13" ht="15" customHeight="1" x14ac:dyDescent="0.25">
      <c r="A9" s="175" t="s">
        <v>590</v>
      </c>
      <c r="B9" s="208">
        <v>52847</v>
      </c>
      <c r="C9" s="208">
        <v>65932</v>
      </c>
      <c r="G9" s="113"/>
      <c r="H9" s="175" t="s">
        <v>590</v>
      </c>
      <c r="I9" s="208">
        <v>54654</v>
      </c>
      <c r="J9" s="208">
        <v>66415</v>
      </c>
    </row>
    <row r="10" spans="1:13" ht="15" customHeight="1" x14ac:dyDescent="0.25">
      <c r="A10" s="175" t="s">
        <v>591</v>
      </c>
      <c r="B10" s="208">
        <v>5483</v>
      </c>
      <c r="C10" s="208">
        <v>5861</v>
      </c>
      <c r="G10" s="113"/>
      <c r="H10" s="175" t="s">
        <v>591</v>
      </c>
      <c r="I10" s="208">
        <v>5980</v>
      </c>
      <c r="J10" s="208">
        <v>5524</v>
      </c>
    </row>
    <row r="11" spans="1:13" ht="15" customHeight="1" x14ac:dyDescent="0.25">
      <c r="A11" s="176" t="s">
        <v>592</v>
      </c>
      <c r="B11" s="209">
        <v>8179</v>
      </c>
      <c r="C11" s="209">
        <v>7655</v>
      </c>
      <c r="G11" s="113"/>
      <c r="H11" s="176" t="s">
        <v>592</v>
      </c>
      <c r="I11" s="209">
        <v>13683</v>
      </c>
      <c r="J11" s="209">
        <v>10722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461</v>
      </c>
      <c r="C17" s="178">
        <f>IF(ISBLANK(C5),"0",C5)</f>
        <v>357</v>
      </c>
      <c r="G17" s="113"/>
      <c r="H17" s="174" t="s">
        <v>586</v>
      </c>
      <c r="I17" s="177">
        <f>IF(ISBLANK(I5),"0",I5)</f>
        <v>252</v>
      </c>
      <c r="J17" s="178">
        <f>IF(ISBLANK(J5),"0",J5)</f>
        <v>259</v>
      </c>
    </row>
    <row r="18" spans="1:13" ht="15" customHeight="1" x14ac:dyDescent="0.25">
      <c r="A18" s="175" t="s">
        <v>587</v>
      </c>
      <c r="B18" s="179">
        <f t="shared" ref="B18:C18" si="0">IF(ISBLANK(B6),"0",B6)</f>
        <v>7936</v>
      </c>
      <c r="C18" s="180">
        <f t="shared" si="0"/>
        <v>1088</v>
      </c>
      <c r="G18" s="113"/>
      <c r="H18" s="175" t="s">
        <v>587</v>
      </c>
      <c r="I18" s="179">
        <f t="shared" ref="I18:J18" si="1">IF(ISBLANK(I6),"0",I6)</f>
        <v>1735</v>
      </c>
      <c r="J18" s="180">
        <f t="shared" si="1"/>
        <v>477</v>
      </c>
    </row>
    <row r="19" spans="1:13" ht="15" customHeight="1" x14ac:dyDescent="0.25">
      <c r="A19" s="175" t="s">
        <v>588</v>
      </c>
      <c r="B19" s="179">
        <f t="shared" ref="B19:C19" si="2">IF(ISBLANK(B7),"0",B7)</f>
        <v>19619</v>
      </c>
      <c r="C19" s="180">
        <f t="shared" si="2"/>
        <v>11271</v>
      </c>
      <c r="G19" s="113"/>
      <c r="H19" s="175" t="s">
        <v>588</v>
      </c>
      <c r="I19" s="179">
        <f t="shared" ref="I19:J19" si="3">IF(ISBLANK(I7),"0",I7)</f>
        <v>10494</v>
      </c>
      <c r="J19" s="180">
        <f t="shared" si="3"/>
        <v>4138</v>
      </c>
    </row>
    <row r="20" spans="1:13" ht="15" customHeight="1" x14ac:dyDescent="0.25">
      <c r="A20" s="175" t="s">
        <v>589</v>
      </c>
      <c r="B20" s="179">
        <f t="shared" ref="B20:C20" si="4">IF(ISBLANK(B8),"0",B8)</f>
        <v>30194</v>
      </c>
      <c r="C20" s="180">
        <f t="shared" si="4"/>
        <v>28256</v>
      </c>
      <c r="G20" s="113"/>
      <c r="H20" s="175" t="s">
        <v>589</v>
      </c>
      <c r="I20" s="179">
        <f t="shared" ref="I20:J20" si="5">IF(ISBLANK(I8),"0",I8)</f>
        <v>24504</v>
      </c>
      <c r="J20" s="180">
        <f t="shared" si="5"/>
        <v>20506</v>
      </c>
    </row>
    <row r="21" spans="1:13" ht="15" customHeight="1" x14ac:dyDescent="0.25">
      <c r="A21" s="175" t="s">
        <v>590</v>
      </c>
      <c r="B21" s="179">
        <f t="shared" ref="B21:C21" si="6">IF(ISBLANK(B9),"0",B9)</f>
        <v>52847</v>
      </c>
      <c r="C21" s="180">
        <f t="shared" si="6"/>
        <v>65932</v>
      </c>
      <c r="G21" s="113"/>
      <c r="H21" s="175" t="s">
        <v>590</v>
      </c>
      <c r="I21" s="179">
        <f t="shared" ref="I21:J21" si="7">IF(ISBLANK(I9),"0",I9)</f>
        <v>54654</v>
      </c>
      <c r="J21" s="180">
        <f t="shared" si="7"/>
        <v>66415</v>
      </c>
    </row>
    <row r="22" spans="1:13" ht="15" customHeight="1" x14ac:dyDescent="0.25">
      <c r="A22" s="175" t="s">
        <v>591</v>
      </c>
      <c r="B22" s="179">
        <f t="shared" ref="B22:C22" si="8">IF(ISBLANK(B10),"0",B10)</f>
        <v>5483</v>
      </c>
      <c r="C22" s="180">
        <f t="shared" si="8"/>
        <v>5861</v>
      </c>
      <c r="G22" s="113"/>
      <c r="H22" s="175" t="s">
        <v>591</v>
      </c>
      <c r="I22" s="179">
        <f t="shared" ref="I22:J22" si="9">IF(ISBLANK(I10),"0",I10)</f>
        <v>5980</v>
      </c>
      <c r="J22" s="180">
        <f t="shared" si="9"/>
        <v>5524</v>
      </c>
    </row>
    <row r="23" spans="1:13" ht="15" customHeight="1" x14ac:dyDescent="0.25">
      <c r="A23" s="176" t="s">
        <v>592</v>
      </c>
      <c r="B23" s="181">
        <f t="shared" ref="B23:C23" si="10">IF(ISBLANK(B11),"0",B11)</f>
        <v>8179</v>
      </c>
      <c r="C23" s="182">
        <f t="shared" si="10"/>
        <v>7655</v>
      </c>
      <c r="G23" s="113"/>
      <c r="H23" s="176" t="s">
        <v>592</v>
      </c>
      <c r="I23" s="181">
        <f t="shared" ref="I23:J23" si="11">IF(ISBLANK(I11),"0",I11)</f>
        <v>13683</v>
      </c>
      <c r="J23" s="182">
        <f t="shared" si="11"/>
        <v>10722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0.36963093033138494</v>
      </c>
      <c r="C29" s="184">
        <f>C17/SUM(C17:C23)*100</f>
        <v>0.29646238166417538</v>
      </c>
      <c r="D29" s="253"/>
      <c r="E29" s="253"/>
      <c r="G29" s="113"/>
      <c r="H29" s="174" t="s">
        <v>593</v>
      </c>
      <c r="I29" s="184">
        <f>I17/SUM(I17:I23)*100</f>
        <v>0.22641102585757669</v>
      </c>
      <c r="J29" s="184">
        <f>J17/SUM(J17:J23)*100</f>
        <v>0.23972380855415998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6.3631042583728217</v>
      </c>
      <c r="C30" s="185">
        <f>C18/SUM(C17:C23)*100</f>
        <v>0.90350440126224874</v>
      </c>
      <c r="D30" s="253"/>
      <c r="E30" s="253"/>
      <c r="G30" s="113"/>
      <c r="H30" s="175" t="s">
        <v>594</v>
      </c>
      <c r="I30" s="185">
        <f>I18/SUM(I17:I23)*100</f>
        <v>1.5588219439003792</v>
      </c>
      <c r="J30" s="185">
        <f>J18/SUM(J17:J23)*100</f>
        <v>0.4414990605418313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15.730562304059525</v>
      </c>
      <c r="C31" s="185">
        <f>C19/SUM(C17:C23)*100</f>
        <v>9.3597409068261079</v>
      </c>
      <c r="D31" s="253"/>
      <c r="E31" s="253"/>
      <c r="G31" s="113"/>
      <c r="H31" s="175" t="s">
        <v>595</v>
      </c>
      <c r="I31" s="185">
        <f>I19/SUM(I17:I23)*100</f>
        <v>9.4284020053548012</v>
      </c>
      <c r="J31" s="185">
        <f>J19/SUM(J17:J23)*100</f>
        <v>3.8300274895641464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24.209623233027848</v>
      </c>
      <c r="C32" s="185">
        <f>C20/SUM(C17:C23)*100</f>
        <v>23.464540773957815</v>
      </c>
      <c r="D32" s="253"/>
      <c r="E32" s="253"/>
      <c r="G32" s="113"/>
      <c r="H32" s="175" t="s">
        <v>596</v>
      </c>
      <c r="I32" s="185">
        <f>I20/SUM(I17:I23)*100</f>
        <v>22.015776895293886</v>
      </c>
      <c r="J32" s="185">
        <f>J20/SUM(J17:J23)*100</f>
        <v>18.979831730546735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42.372854176188071</v>
      </c>
      <c r="C33" s="185">
        <f>C21/SUM(C17:C23)*100</f>
        <v>54.751702375020763</v>
      </c>
      <c r="D33" s="253"/>
      <c r="E33" s="253"/>
      <c r="G33" s="113"/>
      <c r="H33" s="175" t="s">
        <v>597</v>
      </c>
      <c r="I33" s="185">
        <f>I21/SUM(I17:I23)*100</f>
        <v>49.104238917539668</v>
      </c>
      <c r="J33" s="185">
        <f>J21/SUM(J17:J23)*100</f>
        <v>61.472033764959598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4.3962828438329362</v>
      </c>
      <c r="C34" s="185">
        <f>C22/SUM(C17:C23)*100</f>
        <v>4.8671317056967283</v>
      </c>
      <c r="D34" s="253"/>
      <c r="E34" s="253"/>
      <c r="G34" s="113"/>
      <c r="H34" s="175" t="s">
        <v>598</v>
      </c>
      <c r="I34" s="185">
        <f>I22/SUM(I17:I23)*100</f>
        <v>5.3727695818583676</v>
      </c>
      <c r="J34" s="185">
        <f>J22/SUM(J17:J23)*100</f>
        <v>5.1128738164215441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6.5579422541874131</v>
      </c>
      <c r="C35" s="186">
        <f>C23/SUM(C17:C23)*100</f>
        <v>6.3569174555721641</v>
      </c>
      <c r="D35" s="253"/>
      <c r="E35" s="253"/>
      <c r="G35" s="113"/>
      <c r="H35" s="176" t="s">
        <v>599</v>
      </c>
      <c r="I35" s="186">
        <f>I23/SUM(I17:I23)*100</f>
        <v>12.293579630195325</v>
      </c>
      <c r="J35" s="186">
        <f>J23/SUM(J17:J23)*100</f>
        <v>9.924010329411983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0.36963093033138494</v>
      </c>
      <c r="C41" s="184">
        <f t="shared" si="12"/>
        <v>0.29646238166417538</v>
      </c>
      <c r="G41" s="113"/>
      <c r="H41" s="174" t="s">
        <v>601</v>
      </c>
      <c r="I41" s="184">
        <f t="shared" ref="I41:J41" si="13">I29</f>
        <v>0.22641102585757669</v>
      </c>
      <c r="J41" s="184">
        <f t="shared" si="13"/>
        <v>0.23972380855415998</v>
      </c>
    </row>
    <row r="42" spans="1:12" x14ac:dyDescent="0.25">
      <c r="A42" s="175" t="s">
        <v>602</v>
      </c>
      <c r="B42" s="185">
        <f t="shared" si="12"/>
        <v>6.3631042583728217</v>
      </c>
      <c r="C42" s="185">
        <f t="shared" si="12"/>
        <v>0.90350440126224874</v>
      </c>
      <c r="G42" s="113"/>
      <c r="H42" s="175" t="s">
        <v>602</v>
      </c>
      <c r="I42" s="185">
        <f t="shared" ref="I42:J42" si="14">I30</f>
        <v>1.5588219439003792</v>
      </c>
      <c r="J42" s="185">
        <f t="shared" si="14"/>
        <v>0.4414990605418313</v>
      </c>
    </row>
    <row r="43" spans="1:12" x14ac:dyDescent="0.25">
      <c r="A43" s="175" t="s">
        <v>603</v>
      </c>
      <c r="B43" s="185">
        <f t="shared" si="12"/>
        <v>15.730562304059525</v>
      </c>
      <c r="C43" s="185">
        <f t="shared" si="12"/>
        <v>9.3597409068261079</v>
      </c>
      <c r="G43" s="113"/>
      <c r="H43" s="175" t="s">
        <v>603</v>
      </c>
      <c r="I43" s="185">
        <f t="shared" ref="I43:J43" si="15">I31</f>
        <v>9.4284020053548012</v>
      </c>
      <c r="J43" s="185">
        <f t="shared" si="15"/>
        <v>3.8300274895641464</v>
      </c>
    </row>
    <row r="44" spans="1:12" x14ac:dyDescent="0.25">
      <c r="A44" s="175" t="s">
        <v>604</v>
      </c>
      <c r="B44" s="185">
        <f t="shared" si="12"/>
        <v>24.209623233027848</v>
      </c>
      <c r="C44" s="185">
        <f t="shared" si="12"/>
        <v>23.464540773957815</v>
      </c>
      <c r="G44" s="113"/>
      <c r="H44" s="175" t="s">
        <v>604</v>
      </c>
      <c r="I44" s="185">
        <f t="shared" ref="I44:J44" si="16">I32</f>
        <v>22.015776895293886</v>
      </c>
      <c r="J44" s="185">
        <f t="shared" si="16"/>
        <v>18.979831730546735</v>
      </c>
    </row>
    <row r="45" spans="1:12" x14ac:dyDescent="0.25">
      <c r="A45" s="175" t="s">
        <v>605</v>
      </c>
      <c r="B45" s="185">
        <f t="shared" si="12"/>
        <v>42.372854176188071</v>
      </c>
      <c r="C45" s="185">
        <f t="shared" si="12"/>
        <v>54.751702375020763</v>
      </c>
      <c r="G45" s="113"/>
      <c r="H45" s="175" t="s">
        <v>605</v>
      </c>
      <c r="I45" s="185">
        <f t="shared" ref="I45:J45" si="17">I33</f>
        <v>49.104238917539668</v>
      </c>
      <c r="J45" s="185">
        <f t="shared" si="17"/>
        <v>61.472033764959598</v>
      </c>
    </row>
    <row r="46" spans="1:12" x14ac:dyDescent="0.25">
      <c r="A46" s="175" t="s">
        <v>606</v>
      </c>
      <c r="B46" s="185">
        <f t="shared" si="12"/>
        <v>4.3962828438329362</v>
      </c>
      <c r="C46" s="185">
        <f t="shared" si="12"/>
        <v>4.8671317056967283</v>
      </c>
      <c r="G46" s="113"/>
      <c r="H46" s="175" t="s">
        <v>606</v>
      </c>
      <c r="I46" s="185">
        <f t="shared" ref="I46:J46" si="18">I34</f>
        <v>5.3727695818583676</v>
      </c>
      <c r="J46" s="185">
        <f t="shared" si="18"/>
        <v>5.1128738164215441</v>
      </c>
    </row>
    <row r="47" spans="1:12" x14ac:dyDescent="0.25">
      <c r="A47" s="176" t="s">
        <v>607</v>
      </c>
      <c r="B47" s="186">
        <f t="shared" si="12"/>
        <v>6.5579422541874131</v>
      </c>
      <c r="C47" s="186">
        <f t="shared" si="12"/>
        <v>6.3569174555721641</v>
      </c>
      <c r="G47" s="113"/>
      <c r="H47" s="176" t="s">
        <v>607</v>
      </c>
      <c r="I47" s="186">
        <f t="shared" ref="I47:J47" si="19">I35</f>
        <v>12.293579630195325</v>
      </c>
      <c r="J47" s="186">
        <f t="shared" si="19"/>
        <v>9.924010329411983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73919</v>
      </c>
      <c r="C5" s="207">
        <v>66320</v>
      </c>
      <c r="D5" s="253"/>
      <c r="E5" s="253"/>
      <c r="F5" s="1003"/>
      <c r="H5" s="174" t="s">
        <v>624</v>
      </c>
      <c r="I5" s="207">
        <v>35071</v>
      </c>
      <c r="J5" s="207">
        <v>29286</v>
      </c>
    </row>
    <row r="6" spans="1:10" ht="15" customHeight="1" x14ac:dyDescent="0.25">
      <c r="A6" s="175" t="s">
        <v>625</v>
      </c>
      <c r="B6" s="208">
        <v>16875</v>
      </c>
      <c r="C6" s="208">
        <v>19049</v>
      </c>
      <c r="D6" s="253"/>
      <c r="E6" s="253"/>
      <c r="F6" s="1003"/>
      <c r="H6" s="175" t="s">
        <v>625</v>
      </c>
      <c r="I6" s="208">
        <v>30721</v>
      </c>
      <c r="J6" s="208">
        <v>38035</v>
      </c>
    </row>
    <row r="7" spans="1:10" ht="15" customHeight="1" x14ac:dyDescent="0.25">
      <c r="A7" s="176" t="s">
        <v>626</v>
      </c>
      <c r="B7" s="209">
        <v>33925</v>
      </c>
      <c r="C7" s="209">
        <v>35051</v>
      </c>
      <c r="D7" s="253"/>
      <c r="E7" s="253"/>
      <c r="F7" s="1003"/>
      <c r="H7" s="175" t="s">
        <v>626</v>
      </c>
      <c r="I7" s="208">
        <v>45220</v>
      </c>
      <c r="J7" s="208">
        <v>40384</v>
      </c>
    </row>
    <row r="8" spans="1:10" x14ac:dyDescent="0.25">
      <c r="D8" s="253"/>
      <c r="E8" s="253"/>
      <c r="F8" s="1003"/>
      <c r="H8" s="176" t="s">
        <v>2351</v>
      </c>
      <c r="I8" s="209">
        <v>290</v>
      </c>
      <c r="J8" s="209">
        <v>336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73919</v>
      </c>
      <c r="C13" s="178">
        <f>IF(ISBLANK(C5),"0",C5)</f>
        <v>66320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16875</v>
      </c>
      <c r="C14" s="180">
        <f t="shared" si="0"/>
        <v>19049</v>
      </c>
      <c r="D14" s="253"/>
      <c r="E14" s="253"/>
      <c r="F14" s="1003"/>
      <c r="H14" s="174" t="s">
        <v>624</v>
      </c>
      <c r="I14" s="177">
        <f>IF(ISBLANK(I5),"0",I5)</f>
        <v>35071</v>
      </c>
      <c r="J14" s="178">
        <f>IF(ISBLANK(J5),"0",J5)</f>
        <v>29286</v>
      </c>
    </row>
    <row r="15" spans="1:10" ht="15" customHeight="1" x14ac:dyDescent="0.25">
      <c r="A15" s="176" t="s">
        <v>626</v>
      </c>
      <c r="B15" s="181">
        <f t="shared" si="0"/>
        <v>33925</v>
      </c>
      <c r="C15" s="182">
        <f t="shared" si="0"/>
        <v>35051</v>
      </c>
      <c r="D15" s="253"/>
      <c r="E15" s="253"/>
      <c r="F15" s="1003"/>
      <c r="H15" s="175" t="s">
        <v>625</v>
      </c>
      <c r="I15" s="179">
        <f t="shared" ref="I15:J15" si="1">IF(ISBLANK(I6),"0",I6)</f>
        <v>30721</v>
      </c>
      <c r="J15" s="180">
        <f t="shared" si="1"/>
        <v>38035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45220</v>
      </c>
      <c r="J16" s="180">
        <f t="shared" si="2"/>
        <v>40384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290</v>
      </c>
      <c r="J17" s="182">
        <f t="shared" si="3"/>
        <v>336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59.268435442875585</v>
      </c>
      <c r="C21" s="184">
        <f>C13/SUM(C13:C15)*100</f>
        <v>55.073907988706196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13.530416376013276</v>
      </c>
      <c r="C22" s="185">
        <f>C14/SUM(C13:C15)*100</f>
        <v>15.818800863643915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27.20114818111114</v>
      </c>
      <c r="C23" s="186">
        <f>C15/SUM(C13:C15)*100</f>
        <v>29.107291147649896</v>
      </c>
      <c r="D23" s="253"/>
      <c r="E23" s="253"/>
      <c r="F23" s="1003"/>
      <c r="H23" s="174" t="s">
        <v>629</v>
      </c>
      <c r="I23" s="184">
        <f>I14/SUM(I14:I17)*100</f>
        <v>31.509766221631235</v>
      </c>
      <c r="J23" s="184">
        <f>J14/SUM(J14:J17)*100</f>
        <v>27.106376283077722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27.601480656232592</v>
      </c>
      <c r="J24" s="185">
        <f>J15/SUM(J14:J17)*100</f>
        <v>35.204228024546239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40.628200751109596</v>
      </c>
      <c r="J25" s="185">
        <f>J16/SUM(J14:J17)*100</f>
        <v>37.378402643440914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0.26055237102657636</v>
      </c>
      <c r="J26" s="186">
        <f>J17/SUM(J14:J17)*100</f>
        <v>0.31099304893512647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59.268435442875585</v>
      </c>
      <c r="C29" s="189">
        <f t="shared" si="4"/>
        <v>55.073907988706196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13.530416376013276</v>
      </c>
      <c r="C30" s="192">
        <f t="shared" si="4"/>
        <v>15.818800863643915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27.20114818111114</v>
      </c>
      <c r="C31" s="195">
        <f t="shared" si="4"/>
        <v>29.107291147649896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31.509766221631235</v>
      </c>
      <c r="J32" s="189">
        <f>J23</f>
        <v>27.106376283077722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27.601480656232592</v>
      </c>
      <c r="J33" s="192">
        <f t="shared" si="5"/>
        <v>35.204228024546239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40.628200751109596</v>
      </c>
      <c r="J34" s="192">
        <f t="shared" si="6"/>
        <v>37.378402643440914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0.26055237102657636</v>
      </c>
      <c r="J35" s="195">
        <f t="shared" si="7"/>
        <v>0.31099304893512647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6140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439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255623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76.69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163.19999999999999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13</v>
      </c>
      <c r="C5" s="655">
        <v>21</v>
      </c>
      <c r="E5" s="28"/>
      <c r="J5" s="654" t="s">
        <v>542</v>
      </c>
      <c r="K5" s="669">
        <f>IF(ISBLANK(B5),"",B5)</f>
        <v>13</v>
      </c>
      <c r="L5" s="618">
        <f>IF(ISBLANK(C5),"",C5)</f>
        <v>21</v>
      </c>
      <c r="N5" s="28"/>
    </row>
    <row r="6" spans="1:15" x14ac:dyDescent="0.25">
      <c r="A6" s="656" t="s">
        <v>543</v>
      </c>
      <c r="B6" s="657">
        <v>20</v>
      </c>
      <c r="C6" s="657">
        <v>21</v>
      </c>
      <c r="E6" s="44"/>
      <c r="J6" s="656" t="s">
        <v>543</v>
      </c>
      <c r="K6" s="670">
        <f t="shared" ref="K6:K10" si="0">IF(ISBLANK(B6),"",B6)</f>
        <v>20</v>
      </c>
      <c r="L6" s="619">
        <f t="shared" ref="L6:L10" si="1">IF(ISBLANK(C6),"",C6)</f>
        <v>21</v>
      </c>
      <c r="N6" s="44"/>
    </row>
    <row r="7" spans="1:15" x14ac:dyDescent="0.25">
      <c r="A7" s="656" t="s">
        <v>641</v>
      </c>
      <c r="B7" s="657">
        <v>81</v>
      </c>
      <c r="C7" s="657">
        <v>80</v>
      </c>
      <c r="E7" s="44"/>
      <c r="J7" s="656" t="s">
        <v>641</v>
      </c>
      <c r="K7" s="670">
        <f t="shared" si="0"/>
        <v>81</v>
      </c>
      <c r="L7" s="619">
        <f t="shared" si="1"/>
        <v>80</v>
      </c>
      <c r="N7" s="44"/>
    </row>
    <row r="8" spans="1:15" x14ac:dyDescent="0.25">
      <c r="A8" s="650" t="s">
        <v>642</v>
      </c>
      <c r="B8" s="651">
        <v>109</v>
      </c>
      <c r="C8" s="651">
        <v>91</v>
      </c>
      <c r="E8" s="21"/>
      <c r="J8" s="650" t="s">
        <v>642</v>
      </c>
      <c r="K8" s="670">
        <f t="shared" si="0"/>
        <v>109</v>
      </c>
      <c r="L8" s="619">
        <f t="shared" si="1"/>
        <v>91</v>
      </c>
      <c r="N8" s="21"/>
    </row>
    <row r="9" spans="1:15" x14ac:dyDescent="0.25">
      <c r="A9" s="650" t="s">
        <v>643</v>
      </c>
      <c r="B9" s="651">
        <v>351</v>
      </c>
      <c r="C9" s="651">
        <v>123</v>
      </c>
      <c r="E9" s="21"/>
      <c r="J9" s="650" t="s">
        <v>643</v>
      </c>
      <c r="K9" s="670">
        <f t="shared" si="0"/>
        <v>351</v>
      </c>
      <c r="L9" s="619">
        <f t="shared" si="1"/>
        <v>123</v>
      </c>
      <c r="N9" s="21"/>
    </row>
    <row r="10" spans="1:15" x14ac:dyDescent="0.25">
      <c r="A10" s="652" t="s">
        <v>365</v>
      </c>
      <c r="B10" s="653">
        <v>5156</v>
      </c>
      <c r="C10" s="653">
        <v>433</v>
      </c>
      <c r="J10" s="652" t="s">
        <v>365</v>
      </c>
      <c r="K10" s="671">
        <f t="shared" si="0"/>
        <v>5156</v>
      </c>
      <c r="L10" s="620">
        <f t="shared" si="1"/>
        <v>433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4.3499999999999996</v>
      </c>
      <c r="C15" s="197"/>
      <c r="D15" s="253"/>
      <c r="E15" s="211"/>
      <c r="F15" s="253"/>
      <c r="G15" s="253"/>
      <c r="J15" s="673" t="s">
        <v>488</v>
      </c>
      <c r="K15" s="674">
        <f>B15</f>
        <v>4.3499999999999996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</v>
      </c>
      <c r="C16" s="197"/>
      <c r="D16" s="253"/>
      <c r="E16" s="254"/>
      <c r="F16" s="253"/>
      <c r="G16" s="253"/>
      <c r="J16" s="675" t="s">
        <v>489</v>
      </c>
      <c r="K16" s="676">
        <f>B16</f>
        <v>0.6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</v>
      </c>
      <c r="C18" s="197"/>
      <c r="D18" s="255"/>
      <c r="E18" s="256"/>
      <c r="F18" s="253"/>
      <c r="G18" s="253"/>
      <c r="J18" s="678" t="s">
        <v>501</v>
      </c>
      <c r="K18" s="674">
        <f>B18</f>
        <v>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4.07</v>
      </c>
      <c r="C19" s="198"/>
      <c r="D19" s="255"/>
      <c r="E19" s="256"/>
      <c r="F19" s="253"/>
      <c r="G19" s="253"/>
      <c r="J19" s="672" t="s">
        <v>502</v>
      </c>
      <c r="K19" s="676">
        <f>B19</f>
        <v>4.07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2.5</v>
      </c>
      <c r="C21" s="253"/>
      <c r="D21" s="253"/>
      <c r="E21" s="253"/>
      <c r="F21" s="253"/>
      <c r="G21" s="253"/>
      <c r="J21" s="661" t="s">
        <v>498</v>
      </c>
      <c r="K21" s="679">
        <f>B21</f>
        <v>2.5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3</v>
      </c>
      <c r="E32" s="28"/>
      <c r="J32" s="654" t="s">
        <v>542</v>
      </c>
      <c r="K32" s="669">
        <f>IF(ISBLANK(B32),"",B32)</f>
        <v>3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6</v>
      </c>
      <c r="C33" s="657">
        <v>2</v>
      </c>
      <c r="E33" s="44"/>
      <c r="J33" s="656" t="s">
        <v>543</v>
      </c>
      <c r="K33" s="670">
        <f t="shared" ref="K33:K37" si="2">IF(ISBLANK(B33),"",B33)</f>
        <v>6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34</v>
      </c>
      <c r="C34" s="657">
        <v>59</v>
      </c>
      <c r="E34" s="44"/>
      <c r="J34" s="656" t="s">
        <v>641</v>
      </c>
      <c r="K34" s="670">
        <f t="shared" si="2"/>
        <v>34</v>
      </c>
      <c r="L34" s="619">
        <f t="shared" si="3"/>
        <v>59</v>
      </c>
      <c r="N34" s="44"/>
    </row>
    <row r="35" spans="1:15" x14ac:dyDescent="0.25">
      <c r="A35" s="650" t="s">
        <v>642</v>
      </c>
      <c r="B35" s="651">
        <v>55</v>
      </c>
      <c r="C35" s="651">
        <v>52</v>
      </c>
      <c r="E35" s="21"/>
      <c r="J35" s="650" t="s">
        <v>642</v>
      </c>
      <c r="K35" s="670">
        <f t="shared" si="2"/>
        <v>55</v>
      </c>
      <c r="L35" s="619">
        <f t="shared" si="3"/>
        <v>52</v>
      </c>
      <c r="N35" s="21"/>
    </row>
    <row r="36" spans="1:15" x14ac:dyDescent="0.25">
      <c r="A36" s="650" t="s">
        <v>643</v>
      </c>
      <c r="B36" s="651">
        <v>79</v>
      </c>
      <c r="C36" s="651">
        <v>64</v>
      </c>
      <c r="E36" s="21"/>
      <c r="J36" s="650" t="s">
        <v>643</v>
      </c>
      <c r="K36" s="670">
        <f t="shared" si="2"/>
        <v>79</v>
      </c>
      <c r="L36" s="619">
        <f t="shared" si="3"/>
        <v>64</v>
      </c>
      <c r="N36" s="21"/>
    </row>
    <row r="37" spans="1:15" x14ac:dyDescent="0.25">
      <c r="A37" s="652" t="s">
        <v>365</v>
      </c>
      <c r="B37" s="653">
        <v>885</v>
      </c>
      <c r="C37" s="653">
        <v>134</v>
      </c>
      <c r="J37" s="652" t="s">
        <v>365</v>
      </c>
      <c r="K37" s="671">
        <f t="shared" si="2"/>
        <v>885</v>
      </c>
      <c r="L37" s="620">
        <f t="shared" si="3"/>
        <v>134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</v>
      </c>
      <c r="C42" s="197"/>
      <c r="D42" s="253"/>
      <c r="E42" s="211"/>
      <c r="F42" s="253"/>
      <c r="G42" s="253"/>
      <c r="J42" s="673" t="s">
        <v>488</v>
      </c>
      <c r="K42" s="674">
        <f>B42</f>
        <v>0.9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0.27</v>
      </c>
      <c r="C43" s="197"/>
      <c r="D43" s="253"/>
      <c r="E43" s="254"/>
      <c r="F43" s="253"/>
      <c r="G43" s="253"/>
      <c r="J43" s="675" t="s">
        <v>489</v>
      </c>
      <c r="K43" s="676">
        <f>B43</f>
        <v>0.27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0.33</v>
      </c>
      <c r="C45" s="197"/>
      <c r="D45" s="255"/>
      <c r="E45" s="256"/>
      <c r="F45" s="253"/>
      <c r="G45" s="253"/>
      <c r="J45" s="678" t="s">
        <v>501</v>
      </c>
      <c r="K45" s="674">
        <f>B45</f>
        <v>0.33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0.89</v>
      </c>
      <c r="C46" s="198"/>
      <c r="D46" s="255"/>
      <c r="E46" s="256"/>
      <c r="F46" s="253"/>
      <c r="G46" s="253"/>
      <c r="J46" s="672" t="s">
        <v>502</v>
      </c>
      <c r="K46" s="676">
        <f>B46</f>
        <v>0.89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0.59</v>
      </c>
      <c r="C48" s="253"/>
      <c r="D48" s="253"/>
      <c r="E48" s="253"/>
      <c r="F48" s="253"/>
      <c r="G48" s="253"/>
      <c r="J48" s="661" t="s">
        <v>498</v>
      </c>
      <c r="K48" s="679">
        <f>B48</f>
        <v>0.59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8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38572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6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88665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18583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8</v>
      </c>
      <c r="C4" s="643">
        <v>15023</v>
      </c>
      <c r="D4" s="643">
        <v>6</v>
      </c>
      <c r="E4" s="643">
        <v>60690</v>
      </c>
      <c r="F4" s="643">
        <v>4</v>
      </c>
      <c r="G4" s="643">
        <v>32</v>
      </c>
      <c r="H4" s="643">
        <v>10096</v>
      </c>
      <c r="I4" s="253"/>
      <c r="J4" s="253"/>
      <c r="K4" s="253"/>
    </row>
    <row r="5" spans="1:11" x14ac:dyDescent="0.25">
      <c r="A5" s="767">
        <v>2021</v>
      </c>
      <c r="B5" s="602">
        <v>8</v>
      </c>
      <c r="C5" s="602">
        <v>42295</v>
      </c>
      <c r="D5" s="602">
        <v>6</v>
      </c>
      <c r="E5" s="602">
        <v>61447</v>
      </c>
      <c r="F5" s="602">
        <v>4</v>
      </c>
      <c r="G5" s="602">
        <v>30</v>
      </c>
      <c r="H5" s="602">
        <v>12201</v>
      </c>
      <c r="I5" s="253"/>
      <c r="J5" s="253"/>
      <c r="K5" s="253"/>
    </row>
    <row r="6" spans="1:11" x14ac:dyDescent="0.25">
      <c r="A6" s="481">
        <v>2022</v>
      </c>
      <c r="B6" s="617">
        <v>8</v>
      </c>
      <c r="C6" s="617">
        <v>38572</v>
      </c>
      <c r="D6" s="617">
        <v>6</v>
      </c>
      <c r="E6" s="617">
        <v>88665</v>
      </c>
      <c r="F6" s="617">
        <v>4</v>
      </c>
      <c r="G6" s="617">
        <v>33</v>
      </c>
      <c r="H6" s="617">
        <v>18583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696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93.6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9919820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38806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10</v>
      </c>
      <c r="C4" s="600">
        <v>4.5999999999999996</v>
      </c>
      <c r="D4" s="600">
        <v>81.599999999999994</v>
      </c>
      <c r="E4" s="600">
        <v>0.65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8</v>
      </c>
      <c r="C5" s="602">
        <v>3.8</v>
      </c>
      <c r="D5" s="751">
        <v>40.9</v>
      </c>
      <c r="E5" s="751">
        <v>0.56000000000000005</v>
      </c>
      <c r="G5" s="647" t="s">
        <v>446</v>
      </c>
      <c r="H5" s="648">
        <f>IF(ISBLANK(B4),"",B4)</f>
        <v>10</v>
      </c>
      <c r="I5" s="648">
        <f>IF(ISBLANK(B5),"",B5)</f>
        <v>8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1.5</v>
      </c>
      <c r="D6" s="959">
        <v>93.6</v>
      </c>
      <c r="E6" s="959">
        <v>0.68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4.5999999999999996</v>
      </c>
      <c r="I9" s="648">
        <f>IF(ISBLANK(C5),"",C5)</f>
        <v>3.8</v>
      </c>
      <c r="J9" s="649">
        <f>IF(ISBLANK(C6),"",C6)</f>
        <v>1.5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695</v>
      </c>
      <c r="C4" s="643">
        <v>2.6</v>
      </c>
      <c r="D4" s="643">
        <v>1.1000000000000001</v>
      </c>
      <c r="E4" s="643">
        <v>0.18</v>
      </c>
      <c r="F4" s="643">
        <v>0.8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692</v>
      </c>
      <c r="C5" s="602">
        <v>2.7</v>
      </c>
      <c r="D5" s="602">
        <v>1.2</v>
      </c>
      <c r="E5" s="602">
        <v>0.19</v>
      </c>
      <c r="F5" s="602">
        <v>0.8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696</v>
      </c>
      <c r="C6" s="602">
        <v>2.7</v>
      </c>
      <c r="D6" s="602">
        <v>1.2</v>
      </c>
      <c r="E6" s="602">
        <v>0.21</v>
      </c>
      <c r="F6" s="602">
        <v>0.7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95.5</v>
      </c>
      <c r="C5" s="602">
        <v>89.8</v>
      </c>
      <c r="D5" s="602">
        <v>13</v>
      </c>
      <c r="E5" s="602">
        <v>4.9000000000000004</v>
      </c>
      <c r="F5" s="253"/>
      <c r="G5" s="253"/>
      <c r="H5" s="253"/>
    </row>
    <row r="6" spans="1:8" x14ac:dyDescent="0.25">
      <c r="A6" s="360">
        <v>2021</v>
      </c>
      <c r="B6" s="602">
        <v>93</v>
      </c>
      <c r="C6" s="602">
        <v>88</v>
      </c>
      <c r="D6" s="602">
        <v>14</v>
      </c>
      <c r="E6" s="602">
        <v>5.4</v>
      </c>
      <c r="F6" s="253"/>
      <c r="G6" s="253"/>
      <c r="H6" s="253"/>
    </row>
    <row r="7" spans="1:8" x14ac:dyDescent="0.25">
      <c r="A7" s="481">
        <v>2022</v>
      </c>
      <c r="B7" s="1067">
        <v>97.3</v>
      </c>
      <c r="C7" s="1067">
        <v>84</v>
      </c>
      <c r="D7" s="1067">
        <v>10</v>
      </c>
      <c r="E7" s="1067">
        <v>3.9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4.9000000000000004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5.4</v>
      </c>
    </row>
    <row r="17" spans="1:2" x14ac:dyDescent="0.25">
      <c r="A17" s="633">
        <f t="shared" si="0"/>
        <v>2022</v>
      </c>
      <c r="B17" s="627">
        <f t="shared" si="1"/>
        <v>3.9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21778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335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3910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534262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2090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21427</v>
      </c>
      <c r="C5" s="1034">
        <v>10534</v>
      </c>
      <c r="D5" s="600">
        <v>10893</v>
      </c>
      <c r="G5" s="871" t="s">
        <v>126</v>
      </c>
      <c r="H5" s="637">
        <f>IF(ISBLANK(D7),"",D7)</f>
        <v>10952</v>
      </c>
    </row>
    <row r="6" spans="1:17" x14ac:dyDescent="0.25">
      <c r="A6" s="641">
        <v>2021</v>
      </c>
      <c r="B6" s="1034">
        <v>21654</v>
      </c>
      <c r="C6" s="1034">
        <v>10739</v>
      </c>
      <c r="D6" s="602">
        <v>10915</v>
      </c>
      <c r="G6" s="635" t="s">
        <v>127</v>
      </c>
      <c r="H6" s="623">
        <f>IF(ISBLANK(C7),"",C7)</f>
        <v>10826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21778</v>
      </c>
      <c r="C7" s="1034">
        <v>10826</v>
      </c>
      <c r="D7" s="617">
        <v>10952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10952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10826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153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16225</v>
      </c>
      <c r="C6" s="55">
        <v>8431</v>
      </c>
      <c r="D6" s="55">
        <v>7794</v>
      </c>
      <c r="E6" s="70">
        <v>20172</v>
      </c>
      <c r="F6" s="55">
        <v>10382</v>
      </c>
      <c r="G6" s="110">
        <v>9790</v>
      </c>
      <c r="H6" s="55">
        <v>11320</v>
      </c>
      <c r="I6" s="55">
        <v>5768</v>
      </c>
      <c r="J6" s="55">
        <v>5552</v>
      </c>
      <c r="K6" s="70">
        <v>44906</v>
      </c>
      <c r="L6" s="55">
        <v>23145</v>
      </c>
      <c r="M6" s="110">
        <v>21761</v>
      </c>
      <c r="N6" s="70">
        <v>42413</v>
      </c>
      <c r="O6" s="55">
        <v>22112</v>
      </c>
      <c r="P6" s="110">
        <v>20301</v>
      </c>
      <c r="Q6" s="70">
        <v>167453</v>
      </c>
      <c r="R6" s="55">
        <v>85014</v>
      </c>
      <c r="S6" s="110">
        <v>82439</v>
      </c>
      <c r="T6" s="70">
        <v>262664</v>
      </c>
      <c r="U6" s="55">
        <v>130242</v>
      </c>
      <c r="V6" s="160">
        <v>132422</v>
      </c>
    </row>
    <row r="7" spans="1:22" x14ac:dyDescent="0.25">
      <c r="A7" s="286">
        <v>2021</v>
      </c>
      <c r="B7" s="167">
        <v>16177</v>
      </c>
      <c r="C7" s="94">
        <v>8395</v>
      </c>
      <c r="D7" s="94">
        <v>7782</v>
      </c>
      <c r="E7" s="167">
        <v>19712</v>
      </c>
      <c r="F7" s="94">
        <v>10135</v>
      </c>
      <c r="G7" s="169">
        <v>9577</v>
      </c>
      <c r="H7" s="94">
        <v>11216</v>
      </c>
      <c r="I7" s="94">
        <v>5716</v>
      </c>
      <c r="J7" s="94">
        <v>5500</v>
      </c>
      <c r="K7" s="167">
        <v>44251</v>
      </c>
      <c r="L7" s="94">
        <v>22798</v>
      </c>
      <c r="M7" s="169">
        <v>21453</v>
      </c>
      <c r="N7" s="167">
        <v>41566</v>
      </c>
      <c r="O7" s="94">
        <v>21663</v>
      </c>
      <c r="P7" s="169">
        <v>19903</v>
      </c>
      <c r="Q7" s="167">
        <v>164400</v>
      </c>
      <c r="R7" s="94">
        <v>83497</v>
      </c>
      <c r="S7" s="169">
        <v>80903</v>
      </c>
      <c r="T7" s="212">
        <v>259182</v>
      </c>
      <c r="U7" s="58">
        <v>128446</v>
      </c>
      <c r="V7" s="160">
        <v>130736</v>
      </c>
    </row>
    <row r="8" spans="1:22" x14ac:dyDescent="0.25">
      <c r="A8" s="219">
        <v>2022</v>
      </c>
      <c r="B8" s="72">
        <v>16116</v>
      </c>
      <c r="C8" s="61">
        <v>8355</v>
      </c>
      <c r="D8" s="61">
        <v>7761</v>
      </c>
      <c r="E8" s="72">
        <v>19433</v>
      </c>
      <c r="F8" s="61">
        <v>9997</v>
      </c>
      <c r="G8" s="111">
        <v>9436</v>
      </c>
      <c r="H8" s="61">
        <v>10874</v>
      </c>
      <c r="I8" s="61">
        <v>5575</v>
      </c>
      <c r="J8" s="61">
        <v>5299</v>
      </c>
      <c r="K8" s="72">
        <v>43703</v>
      </c>
      <c r="L8" s="61">
        <v>22538</v>
      </c>
      <c r="M8" s="111">
        <v>21165</v>
      </c>
      <c r="N8" s="72">
        <v>38870</v>
      </c>
      <c r="O8" s="61">
        <v>20101</v>
      </c>
      <c r="P8" s="111">
        <v>18769</v>
      </c>
      <c r="Q8" s="72">
        <v>160376</v>
      </c>
      <c r="R8" s="61">
        <v>81326</v>
      </c>
      <c r="S8" s="111">
        <v>79050</v>
      </c>
      <c r="T8" s="72">
        <v>255623</v>
      </c>
      <c r="U8" s="61">
        <v>126768</v>
      </c>
      <c r="V8" s="111">
        <v>128855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16116</v>
      </c>
      <c r="C15" s="172">
        <f>E8</f>
        <v>19433</v>
      </c>
      <c r="D15" s="172">
        <f>H8</f>
        <v>10874</v>
      </c>
      <c r="E15" s="172">
        <f>K8</f>
        <v>43703</v>
      </c>
      <c r="F15" s="172">
        <f>N8</f>
        <v>38870</v>
      </c>
      <c r="G15" s="172">
        <f>Q8</f>
        <v>160376</v>
      </c>
      <c r="H15" s="334">
        <f>T8</f>
        <v>255623</v>
      </c>
      <c r="M15" s="172">
        <f>K8</f>
        <v>43703</v>
      </c>
      <c r="N15" s="172">
        <f>H15-E15-O15</f>
        <v>152222</v>
      </c>
      <c r="O15" s="172">
        <f>H15-(B15+C15+G15)</f>
        <v>59698</v>
      </c>
      <c r="P15" s="29"/>
      <c r="Q15" s="100">
        <f>M15/H15*100</f>
        <v>17.096661880973151</v>
      </c>
      <c r="R15" s="100">
        <f>N15/H15*100</f>
        <v>59.549414567546741</v>
      </c>
      <c r="S15" s="100">
        <f>O15/H15*100</f>
        <v>23.353923551480111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17.096661880973151</v>
      </c>
      <c r="R18" s="100">
        <f>N15/H15*100</f>
        <v>59.549414567546741</v>
      </c>
      <c r="S18" s="100">
        <f>O15/H15*100</f>
        <v>23.353923551480111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4.4000000000000004</v>
      </c>
      <c r="C23" s="361"/>
      <c r="D23" s="361"/>
      <c r="E23" s="167">
        <v>6.1</v>
      </c>
      <c r="F23" s="361"/>
      <c r="G23" s="362"/>
      <c r="H23" s="167">
        <v>4.4000000000000004</v>
      </c>
      <c r="I23" s="94">
        <v>4.3099999999999996</v>
      </c>
      <c r="J23" s="169">
        <v>4.49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3.6</v>
      </c>
      <c r="C24" s="361"/>
      <c r="D24" s="361"/>
      <c r="E24" s="167">
        <v>4</v>
      </c>
      <c r="F24" s="361"/>
      <c r="G24" s="362"/>
      <c r="H24" s="167">
        <v>2.67</v>
      </c>
      <c r="I24" s="94">
        <v>2.61</v>
      </c>
      <c r="J24" s="169">
        <v>2.73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2.2999999999999998</v>
      </c>
      <c r="C25" s="357"/>
      <c r="D25" s="357"/>
      <c r="E25" s="72">
        <v>6.4</v>
      </c>
      <c r="F25" s="357"/>
      <c r="G25" s="461"/>
      <c r="H25" s="72">
        <v>1.39</v>
      </c>
      <c r="I25" s="61">
        <v>2.68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4.49</v>
      </c>
      <c r="C32" s="674">
        <f>IF(ISBLANK(I23),"",I23)</f>
        <v>4.3099999999999996</v>
      </c>
      <c r="F32" s="700">
        <f>A23</f>
        <v>2020</v>
      </c>
      <c r="G32" s="674">
        <f>IF(ISBLANK(J23),"",J23)</f>
        <v>4.49</v>
      </c>
      <c r="H32" s="674">
        <f>IF(ISBLANK(I23),"",I23)</f>
        <v>4.3099999999999996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2.73</v>
      </c>
      <c r="C33" s="853">
        <f t="shared" ref="C33:C34" si="2">IF(ISBLANK(I24),"",I24)</f>
        <v>2.61</v>
      </c>
      <c r="F33" s="701">
        <f t="shared" ref="F33:F34" si="3">A24</f>
        <v>2021</v>
      </c>
      <c r="G33" s="853">
        <f t="shared" ref="G33:G34" si="4">IF(ISBLANK(J24),"",J24)</f>
        <v>2.73</v>
      </c>
      <c r="H33" s="853">
        <f t="shared" ref="H33:H34" si="5">IF(ISBLANK(I24),"",I24)</f>
        <v>2.61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2.68</v>
      </c>
      <c r="F34" s="702">
        <f t="shared" si="3"/>
        <v>2022</v>
      </c>
      <c r="G34" s="676">
        <f t="shared" si="4"/>
        <v>0</v>
      </c>
      <c r="H34" s="676">
        <f t="shared" si="5"/>
        <v>2.68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58</v>
      </c>
      <c r="C4" s="600">
        <v>5</v>
      </c>
      <c r="D4" s="600">
        <v>4</v>
      </c>
      <c r="E4" s="599">
        <v>3</v>
      </c>
      <c r="F4" s="600">
        <v>1.4</v>
      </c>
      <c r="G4" s="600">
        <v>0.1</v>
      </c>
    </row>
    <row r="5" spans="1:10" x14ac:dyDescent="0.25">
      <c r="A5" s="286">
        <v>2022</v>
      </c>
      <c r="B5" s="751">
        <v>63</v>
      </c>
      <c r="C5" s="751">
        <v>5</v>
      </c>
      <c r="D5" s="751">
        <v>6</v>
      </c>
      <c r="E5" s="753">
        <v>5</v>
      </c>
      <c r="F5" s="751">
        <v>1.6</v>
      </c>
      <c r="G5" s="751">
        <v>0.1</v>
      </c>
    </row>
    <row r="6" spans="1:10" x14ac:dyDescent="0.25">
      <c r="A6" s="218">
        <v>2023</v>
      </c>
      <c r="B6" s="752">
        <v>47</v>
      </c>
      <c r="C6" s="752">
        <v>4</v>
      </c>
      <c r="D6" s="752">
        <v>5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58</v>
      </c>
      <c r="C11" s="80">
        <f>IF(ISBLANK(D4),"",D4)</f>
        <v>4</v>
      </c>
      <c r="E11" s="103">
        <f>A4</f>
        <v>2021</v>
      </c>
      <c r="F11" s="80">
        <f>IF(ISBLANK(B4),"",B4)</f>
        <v>58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63</v>
      </c>
      <c r="C12" s="80">
        <f>IF(ISBLANK(D5),"",D5)</f>
        <v>6</v>
      </c>
      <c r="E12" s="103">
        <f t="shared" ref="E12:E13" si="1">A5</f>
        <v>2022</v>
      </c>
      <c r="F12" s="80">
        <f t="shared" ref="F12:F13" si="2">IF(ISBLANK(B5),"",B5)</f>
        <v>63</v>
      </c>
      <c r="G12" s="80">
        <f t="shared" ref="G12:G13" si="3">IF(ISBLANK(D5),"",D5)</f>
        <v>6</v>
      </c>
    </row>
    <row r="13" spans="1:10" x14ac:dyDescent="0.25">
      <c r="A13" s="155">
        <f t="shared" si="0"/>
        <v>2023</v>
      </c>
      <c r="B13" s="83">
        <f>IF(ISBLANK(B6),"",B6)</f>
        <v>47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47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3</v>
      </c>
      <c r="E18" s="603">
        <f>A4</f>
        <v>2021</v>
      </c>
      <c r="F18" s="100">
        <f>IF(ISBLANK(C4),"",C4)</f>
        <v>5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</v>
      </c>
      <c r="C19" s="80">
        <f>IF(ISBLANK(E5),"",E5)</f>
        <v>5</v>
      </c>
      <c r="E19" s="103">
        <f t="shared" ref="E19:E20" si="5">A5</f>
        <v>2022</v>
      </c>
      <c r="F19" s="104">
        <f>IF(ISBLANK(C5),"",C5)</f>
        <v>5</v>
      </c>
      <c r="G19" s="104">
        <f t="shared" ref="G19:G20" si="6">IF(ISBLANK(E5),"",E5)</f>
        <v>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4</v>
      </c>
      <c r="E20" s="155">
        <f t="shared" si="5"/>
        <v>2023</v>
      </c>
      <c r="F20" s="83">
        <f>IF(ISBLANK(C6),"",C6)</f>
        <v>4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1994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9540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22.7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1652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1655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10902</v>
      </c>
    </row>
    <row r="17" spans="2:3" x14ac:dyDescent="0.25">
      <c r="B17" s="253">
        <v>2022</v>
      </c>
      <c r="C17" s="1100">
        <v>9864</v>
      </c>
    </row>
    <row r="18" spans="2:3" x14ac:dyDescent="0.25">
      <c r="B18" s="253">
        <v>2023</v>
      </c>
      <c r="C18" s="1100">
        <v>9540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10902</v>
      </c>
    </row>
    <row r="22" spans="2:3" x14ac:dyDescent="0.25">
      <c r="B22" s="636">
        <f>B17</f>
        <v>2022</v>
      </c>
      <c r="C22" s="636">
        <f t="shared" ref="C22:C23" si="0">IF(ISBLANK(C17),"",C17)</f>
        <v>9864</v>
      </c>
    </row>
    <row r="23" spans="2:3" x14ac:dyDescent="0.25">
      <c r="B23" s="636">
        <f>B18</f>
        <v>2023</v>
      </c>
      <c r="C23" s="636">
        <f t="shared" si="0"/>
        <v>9540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169</v>
      </c>
      <c r="C5" s="55">
        <v>319</v>
      </c>
      <c r="D5" s="55">
        <v>299</v>
      </c>
      <c r="E5" s="269">
        <f>SUM(B5:D5)</f>
        <v>787</v>
      </c>
      <c r="F5" s="71">
        <v>2269</v>
      </c>
      <c r="G5" s="70">
        <v>0.4</v>
      </c>
      <c r="H5" s="55">
        <v>0.2</v>
      </c>
      <c r="I5" s="110">
        <v>0.5</v>
      </c>
      <c r="J5" s="71">
        <v>0.9</v>
      </c>
    </row>
    <row r="6" spans="1:10" x14ac:dyDescent="0.25">
      <c r="A6" s="286">
        <v>2022</v>
      </c>
      <c r="B6" s="757">
        <v>208</v>
      </c>
      <c r="C6" s="758">
        <v>312</v>
      </c>
      <c r="D6" s="758">
        <v>293</v>
      </c>
      <c r="E6" s="270">
        <f>SUM(B6:D6)</f>
        <v>813</v>
      </c>
      <c r="F6" s="214">
        <v>2187</v>
      </c>
      <c r="G6" s="457">
        <v>0.5</v>
      </c>
      <c r="H6" s="458">
        <v>0.2</v>
      </c>
      <c r="I6" s="763">
        <v>0.5</v>
      </c>
      <c r="J6" s="214">
        <v>0.9</v>
      </c>
    </row>
    <row r="7" spans="1:10" x14ac:dyDescent="0.25">
      <c r="A7" s="218">
        <v>2023</v>
      </c>
      <c r="B7" s="167">
        <v>219</v>
      </c>
      <c r="C7" s="94">
        <v>324</v>
      </c>
      <c r="D7" s="94">
        <v>296</v>
      </c>
      <c r="E7" s="447">
        <f>SUM(B7:D7)</f>
        <v>839</v>
      </c>
      <c r="F7" s="168">
        <v>1994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2269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2187</v>
      </c>
      <c r="C14" s="28"/>
      <c r="D14" s="28"/>
      <c r="F14" s="625" t="s">
        <v>1526</v>
      </c>
      <c r="G14" s="621">
        <f>IF(ISBLANK(B7),"",B7)</f>
        <v>219</v>
      </c>
      <c r="I14" s="625" t="s">
        <v>1529</v>
      </c>
      <c r="J14" s="621">
        <f>IF(ISBLANK(B7),"",B7)</f>
        <v>219</v>
      </c>
    </row>
    <row r="15" spans="1:10" x14ac:dyDescent="0.25">
      <c r="A15" s="624">
        <f t="shared" ref="A15" si="1">A7</f>
        <v>2023</v>
      </c>
      <c r="B15" s="623">
        <f t="shared" si="0"/>
        <v>1994</v>
      </c>
      <c r="C15" s="28"/>
      <c r="D15" s="28"/>
      <c r="F15" s="626" t="s">
        <v>1527</v>
      </c>
      <c r="G15" s="622">
        <f>IF(ISBLANK(C7),"",C7)</f>
        <v>324</v>
      </c>
      <c r="I15" s="626" t="s">
        <v>1538</v>
      </c>
      <c r="J15" s="622">
        <f>IF(ISBLANK(C7),"",C7)</f>
        <v>324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296</v>
      </c>
      <c r="I16" s="627" t="s">
        <v>1539</v>
      </c>
      <c r="J16" s="623">
        <f>IF(ISBLANK(D7),"",D7)</f>
        <v>296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139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517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214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166</v>
      </c>
      <c r="C6" s="759"/>
      <c r="D6" s="759"/>
      <c r="E6" s="457">
        <v>5.4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91</v>
      </c>
      <c r="C7" s="759"/>
      <c r="D7" s="759"/>
      <c r="E7" s="457">
        <v>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214</v>
      </c>
      <c r="C8" s="760"/>
      <c r="D8" s="760"/>
      <c r="E8" s="601">
        <v>7.1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166</v>
      </c>
      <c r="C16" s="755"/>
      <c r="I16" s="700">
        <f>A6</f>
        <v>2020</v>
      </c>
      <c r="J16" s="674">
        <f>IF(ISBLANK(E6),"",E6)</f>
        <v>5.4</v>
      </c>
      <c r="K16" s="756"/>
    </row>
    <row r="17" spans="1:10" x14ac:dyDescent="0.25">
      <c r="A17" s="701">
        <f>A7</f>
        <v>2021</v>
      </c>
      <c r="B17" s="853">
        <f>IF(ISBLANK(B7),"",B7)</f>
        <v>91</v>
      </c>
      <c r="C17" s="755"/>
      <c r="I17" s="701">
        <f>A7</f>
        <v>2021</v>
      </c>
      <c r="J17" s="853">
        <f>IF(ISBLANK(E7),"",E7)</f>
        <v>3</v>
      </c>
    </row>
    <row r="18" spans="1:10" x14ac:dyDescent="0.25">
      <c r="A18" s="702">
        <f>A8</f>
        <v>2022</v>
      </c>
      <c r="B18" s="676">
        <f>IF(ISBLANK(B8),"",B8)</f>
        <v>214</v>
      </c>
      <c r="C18" s="755"/>
      <c r="I18" s="702">
        <f>A8</f>
        <v>2022</v>
      </c>
      <c r="J18" s="676">
        <f>IF(ISBLANK(E8),"",E8)</f>
        <v>7.1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62</v>
      </c>
      <c r="D5" s="449">
        <f>IF(ISBLANK(B5),"",A5)</f>
        <v>2021</v>
      </c>
      <c r="E5" s="618">
        <f>IF(ISBLANK(B5),"",B5)</f>
        <v>62</v>
      </c>
      <c r="K5" s="217">
        <v>2020</v>
      </c>
      <c r="L5" s="655">
        <v>1.5</v>
      </c>
    </row>
    <row r="6" spans="1:12" x14ac:dyDescent="0.25">
      <c r="A6" s="229">
        <v>2022</v>
      </c>
      <c r="B6" s="602">
        <v>68</v>
      </c>
      <c r="D6" s="450">
        <f>IF(ISBLANK(B6),"",A6)</f>
        <v>2022</v>
      </c>
      <c r="E6" s="619">
        <f>IF(ISBLANK(B6),"",B6)</f>
        <v>68</v>
      </c>
      <c r="K6" s="286">
        <v>2021</v>
      </c>
      <c r="L6" s="657">
        <v>1.3</v>
      </c>
    </row>
    <row r="7" spans="1:12" x14ac:dyDescent="0.25">
      <c r="A7" s="123">
        <v>2023</v>
      </c>
      <c r="B7" s="617">
        <v>65</v>
      </c>
      <c r="D7" s="379">
        <f>IF(ISBLANK(B7),"",A7)</f>
        <v>2023</v>
      </c>
      <c r="E7" s="620">
        <f>IF(ISBLANK(B7),"",B7)</f>
        <v>65</v>
      </c>
      <c r="K7" s="219">
        <v>2022</v>
      </c>
      <c r="L7" s="617">
        <v>1.5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127</v>
      </c>
      <c r="C4" s="643">
        <v>683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95</v>
      </c>
      <c r="C5" s="602">
        <v>509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139</v>
      </c>
      <c r="C6" s="602">
        <v>517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69</v>
      </c>
      <c r="C5" s="643">
        <v>3784</v>
      </c>
      <c r="D5" s="643">
        <v>311</v>
      </c>
      <c r="E5" s="869">
        <v>8.1999999999999993</v>
      </c>
      <c r="F5" s="1039">
        <v>8.1</v>
      </c>
      <c r="G5" s="1039">
        <v>8.1999999999999993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66</v>
      </c>
      <c r="C6" s="657">
        <v>3898</v>
      </c>
      <c r="D6" s="657">
        <v>328</v>
      </c>
      <c r="E6" s="657">
        <v>8.4</v>
      </c>
      <c r="F6" s="657">
        <v>8.4</v>
      </c>
      <c r="G6" s="657">
        <v>8.3000000000000007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65</v>
      </c>
      <c r="C7" s="617">
        <v>3910</v>
      </c>
      <c r="D7" s="617">
        <v>335</v>
      </c>
      <c r="E7" s="617">
        <v>8.5</v>
      </c>
      <c r="F7" s="617">
        <v>8.5</v>
      </c>
      <c r="G7" s="617">
        <v>8.5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24.8</v>
      </c>
      <c r="C4" s="655">
        <v>1479</v>
      </c>
      <c r="D4" s="655">
        <v>3.4</v>
      </c>
      <c r="E4" s="655">
        <v>1568</v>
      </c>
      <c r="F4" s="655">
        <v>0.6</v>
      </c>
      <c r="G4" s="655">
        <v>62</v>
      </c>
      <c r="H4" s="655">
        <v>8</v>
      </c>
      <c r="I4" s="655">
        <v>129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22.7</v>
      </c>
      <c r="C5" s="602">
        <v>1535</v>
      </c>
      <c r="D5" s="602">
        <v>3.5</v>
      </c>
      <c r="E5" s="602">
        <v>1652</v>
      </c>
      <c r="F5" s="602">
        <v>0.6</v>
      </c>
      <c r="G5" s="602">
        <v>69</v>
      </c>
      <c r="H5" s="602">
        <v>10</v>
      </c>
      <c r="I5" s="602">
        <v>164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1652</v>
      </c>
      <c r="D6" s="617"/>
      <c r="E6" s="617">
        <v>1655</v>
      </c>
      <c r="F6" s="617"/>
      <c r="G6" s="617">
        <v>52</v>
      </c>
      <c r="H6" s="617">
        <v>8</v>
      </c>
      <c r="I6" s="617">
        <v>153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743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75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2274</v>
      </c>
      <c r="C4" s="1006">
        <v>1160</v>
      </c>
      <c r="D4" s="1006">
        <v>1114</v>
      </c>
      <c r="E4" s="1005">
        <v>4528</v>
      </c>
      <c r="F4" s="1006">
        <v>2411</v>
      </c>
      <c r="G4" s="1006">
        <v>2117</v>
      </c>
      <c r="H4" s="1007">
        <v>8.6999999999999993</v>
      </c>
      <c r="I4" s="1007">
        <v>17.2</v>
      </c>
      <c r="J4" s="1007">
        <v>-8.5</v>
      </c>
      <c r="K4" s="70">
        <v>3033</v>
      </c>
      <c r="L4" s="55">
        <v>1411</v>
      </c>
      <c r="M4" s="110">
        <v>1622</v>
      </c>
      <c r="N4" s="55">
        <v>3953</v>
      </c>
      <c r="O4" s="55">
        <v>1854</v>
      </c>
      <c r="P4" s="110">
        <v>2099</v>
      </c>
    </row>
    <row r="5" spans="1:17" x14ac:dyDescent="0.25">
      <c r="A5" s="286">
        <v>2021</v>
      </c>
      <c r="B5" s="1008">
        <v>2247</v>
      </c>
      <c r="C5" s="1009">
        <v>1148</v>
      </c>
      <c r="D5" s="1009">
        <v>1099</v>
      </c>
      <c r="E5" s="1008">
        <v>5340</v>
      </c>
      <c r="F5" s="1009">
        <v>2764</v>
      </c>
      <c r="G5" s="1009">
        <v>2576</v>
      </c>
      <c r="H5" s="1010">
        <v>8.6999999999999993</v>
      </c>
      <c r="I5" s="1010">
        <v>20.6</v>
      </c>
      <c r="J5" s="1010">
        <v>-11.9</v>
      </c>
      <c r="K5" s="212">
        <v>3958</v>
      </c>
      <c r="L5" s="58">
        <v>1816</v>
      </c>
      <c r="M5" s="160">
        <v>2142</v>
      </c>
      <c r="N5" s="58">
        <v>4654</v>
      </c>
      <c r="O5" s="58">
        <v>2096</v>
      </c>
      <c r="P5" s="160">
        <v>2558</v>
      </c>
    </row>
    <row r="6" spans="1:17" x14ac:dyDescent="0.25">
      <c r="A6" s="219">
        <v>2022</v>
      </c>
      <c r="B6" s="1011">
        <v>2163</v>
      </c>
      <c r="C6" s="1012">
        <v>1118</v>
      </c>
      <c r="D6" s="1012">
        <v>1045</v>
      </c>
      <c r="E6" s="1011">
        <v>4073</v>
      </c>
      <c r="F6" s="1012">
        <v>2129</v>
      </c>
      <c r="G6" s="1012">
        <v>1944</v>
      </c>
      <c r="H6" s="1013">
        <v>8.5</v>
      </c>
      <c r="I6" s="1013">
        <v>15.9</v>
      </c>
      <c r="J6" s="1013">
        <v>-7.5</v>
      </c>
      <c r="K6" s="1014">
        <v>4580</v>
      </c>
      <c r="L6" s="1015">
        <v>2152</v>
      </c>
      <c r="M6" s="1016">
        <v>2428</v>
      </c>
      <c r="N6" s="1015">
        <v>5580</v>
      </c>
      <c r="O6" s="1015">
        <v>2596</v>
      </c>
      <c r="P6" s="1016">
        <v>2984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1114</v>
      </c>
      <c r="C13" s="319">
        <f>IF(ISBLANK(C4),"",C4)</f>
        <v>1160</v>
      </c>
      <c r="D13" s="364"/>
      <c r="E13" s="322">
        <f>A4</f>
        <v>2020</v>
      </c>
      <c r="F13" s="319">
        <f>IF(ISBLANK(G4),"",G4)</f>
        <v>2117</v>
      </c>
      <c r="G13" s="319">
        <f>IF(ISBLANK(F4),"",F4)</f>
        <v>2411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1099</v>
      </c>
      <c r="C14" s="320">
        <f t="shared" ref="C14:C15" si="2">IF(ISBLANK(C5),"",C5)</f>
        <v>1148</v>
      </c>
      <c r="D14" s="364"/>
      <c r="E14" s="323">
        <f t="shared" ref="E14:E15" si="3">A5</f>
        <v>2021</v>
      </c>
      <c r="F14" s="320">
        <f t="shared" ref="F14:F15" si="4">IF(ISBLANK(G5),"",G5)</f>
        <v>2576</v>
      </c>
      <c r="G14" s="320">
        <f t="shared" ref="G14:G15" si="5">IF(ISBLANK(F5),"",F5)</f>
        <v>2764</v>
      </c>
      <c r="H14" s="389"/>
      <c r="I14" s="389"/>
      <c r="J14" s="48"/>
      <c r="K14" s="325" t="s">
        <v>536</v>
      </c>
      <c r="L14" s="328">
        <f>IF(ISBLANK(K4),"",K4)</f>
        <v>3033</v>
      </c>
      <c r="M14" s="328">
        <f>IF(ISBLANK(K5),"",K5)</f>
        <v>3958</v>
      </c>
      <c r="N14" s="328">
        <f>IF(ISBLANK(K6),"",K6)</f>
        <v>4580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1045</v>
      </c>
      <c r="C15" s="321">
        <f t="shared" si="2"/>
        <v>1118</v>
      </c>
      <c r="E15" s="324">
        <f t="shared" si="3"/>
        <v>2022</v>
      </c>
      <c r="F15" s="321">
        <f t="shared" si="4"/>
        <v>1944</v>
      </c>
      <c r="G15" s="321">
        <f t="shared" si="5"/>
        <v>2129</v>
      </c>
      <c r="H15" s="211"/>
      <c r="I15" s="211"/>
      <c r="J15" s="28"/>
      <c r="K15" s="326" t="s">
        <v>535</v>
      </c>
      <c r="L15" s="329">
        <f>IF(ISBLANK(N4),"",N4)</f>
        <v>3953</v>
      </c>
      <c r="M15" s="329">
        <f>IF(ISBLANK(N5),"",N5)</f>
        <v>4654</v>
      </c>
      <c r="N15" s="329">
        <f>IF(ISBLANK(N6),"",N6)</f>
        <v>5580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3033</v>
      </c>
      <c r="M19" s="328">
        <f>IF(ISBLANK(K5),"",K5)</f>
        <v>3958</v>
      </c>
      <c r="N19" s="328">
        <f>IF(ISBLANK(K6),"",K6)</f>
        <v>4580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3953</v>
      </c>
      <c r="M20" s="329">
        <f>IF(ISBLANK(N5),"",N5)</f>
        <v>4654</v>
      </c>
      <c r="N20" s="329">
        <f>IF(ISBLANK(N6),"",N6)</f>
        <v>5580</v>
      </c>
      <c r="O20" s="364"/>
    </row>
    <row r="21" spans="1:15" x14ac:dyDescent="0.25">
      <c r="A21" s="322">
        <f>A4</f>
        <v>2020</v>
      </c>
      <c r="B21" s="319">
        <f>IF(ISBLANK(D4),"",D4)</f>
        <v>1114</v>
      </c>
      <c r="C21" s="319">
        <f>IF(ISBLANK(C4),"",C4)</f>
        <v>1160</v>
      </c>
      <c r="E21" s="322">
        <f>A4</f>
        <v>2020</v>
      </c>
      <c r="F21" s="319">
        <f>IF(ISBLANK(G4),"",G4)</f>
        <v>2117</v>
      </c>
      <c r="G21" s="319">
        <f>IF(ISBLANK(F4),"",F4)</f>
        <v>2411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1099</v>
      </c>
      <c r="C22" s="320">
        <f t="shared" ref="C22:C23" si="8">IF(ISBLANK(C5),"",C5)</f>
        <v>1148</v>
      </c>
      <c r="E22" s="323">
        <f t="shared" ref="E22:E23" si="9">A5</f>
        <v>2021</v>
      </c>
      <c r="F22" s="320">
        <f t="shared" ref="F22:F23" si="10">IF(ISBLANK(G5),"",G5)</f>
        <v>2576</v>
      </c>
      <c r="G22" s="320">
        <f t="shared" ref="G22:G23" si="11">IF(ISBLANK(F5),"",F5)</f>
        <v>2764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1045</v>
      </c>
      <c r="C23" s="321">
        <f t="shared" si="8"/>
        <v>1118</v>
      </c>
      <c r="E23" s="324">
        <f t="shared" si="9"/>
        <v>2022</v>
      </c>
      <c r="F23" s="321">
        <f t="shared" si="10"/>
        <v>1944</v>
      </c>
      <c r="G23" s="321">
        <f t="shared" si="11"/>
        <v>2129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69</v>
      </c>
      <c r="C5" s="611"/>
      <c r="D5" s="611"/>
      <c r="E5" s="599">
        <v>61</v>
      </c>
      <c r="F5" s="616"/>
      <c r="G5" s="945"/>
      <c r="H5" s="599">
        <v>791</v>
      </c>
      <c r="I5" s="616">
        <v>264</v>
      </c>
      <c r="J5" s="616">
        <v>527</v>
      </c>
      <c r="K5" s="616"/>
      <c r="L5" s="945"/>
    </row>
    <row r="6" spans="1:12" x14ac:dyDescent="0.25">
      <c r="A6" s="286">
        <v>2021</v>
      </c>
      <c r="B6" s="601">
        <v>65</v>
      </c>
      <c r="C6" s="612"/>
      <c r="D6" s="612"/>
      <c r="E6" s="1034">
        <v>54</v>
      </c>
      <c r="F6" s="1028"/>
      <c r="G6" s="980"/>
      <c r="H6" s="1034">
        <v>756</v>
      </c>
      <c r="I6" s="1028">
        <v>221</v>
      </c>
      <c r="J6" s="1028">
        <v>535</v>
      </c>
      <c r="K6" s="1028"/>
      <c r="L6" s="980"/>
    </row>
    <row r="7" spans="1:12" x14ac:dyDescent="0.25">
      <c r="A7" s="218">
        <v>2022</v>
      </c>
      <c r="B7" s="601">
        <v>36</v>
      </c>
      <c r="C7" s="612"/>
      <c r="D7" s="612"/>
      <c r="E7" s="1034">
        <v>75</v>
      </c>
      <c r="F7" s="1028"/>
      <c r="G7" s="980"/>
      <c r="H7" s="1034">
        <v>743</v>
      </c>
      <c r="I7" s="1028">
        <v>234</v>
      </c>
      <c r="J7" s="1028">
        <v>509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234</v>
      </c>
    </row>
    <row r="15" spans="1:12" ht="30" x14ac:dyDescent="0.25">
      <c r="A15" s="833" t="s">
        <v>1543</v>
      </c>
      <c r="B15" s="623">
        <f>IF(ISBLANK(J7),"",J7)</f>
        <v>509</v>
      </c>
    </row>
    <row r="17" spans="1:2" x14ac:dyDescent="0.25">
      <c r="A17" s="625" t="s">
        <v>1540</v>
      </c>
      <c r="B17" s="621">
        <f>IF(ISBLANK(I7),"",I7)</f>
        <v>234</v>
      </c>
    </row>
    <row r="18" spans="1:2" x14ac:dyDescent="0.25">
      <c r="A18" s="627" t="s">
        <v>1541</v>
      </c>
      <c r="B18" s="623">
        <f>IF(ISBLANK(J7),"",J7)</f>
        <v>509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60.9</v>
      </c>
      <c r="C6" s="614">
        <v>30.2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</v>
      </c>
      <c r="C10" s="614">
        <v>31.2</v>
      </c>
    </row>
    <row r="11" spans="1:6" x14ac:dyDescent="0.25">
      <c r="A11" s="218">
        <v>2017</v>
      </c>
      <c r="B11" s="644">
        <v>59.9</v>
      </c>
      <c r="C11" s="644">
        <v>30.7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57.9</v>
      </c>
      <c r="C14" s="73">
        <v>33.9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5100.6130000000003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4445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73321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810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60033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262159.84999999998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7.8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4962.63</v>
      </c>
      <c r="C5" s="611">
        <v>2662.32</v>
      </c>
      <c r="D5" s="751">
        <v>78533</v>
      </c>
      <c r="E5" s="751">
        <v>30</v>
      </c>
      <c r="G5" s="358">
        <v>2014</v>
      </c>
      <c r="H5" s="70">
        <v>246996.69</v>
      </c>
      <c r="I5" s="55">
        <v>130505.60000000001</v>
      </c>
      <c r="J5" s="55">
        <v>116491.09</v>
      </c>
      <c r="K5" s="71">
        <v>40</v>
      </c>
    </row>
    <row r="6" spans="1:12" x14ac:dyDescent="0.25">
      <c r="A6" s="286">
        <v>2021</v>
      </c>
      <c r="B6" s="601">
        <v>5039.3130000000001</v>
      </c>
      <c r="C6" s="612">
        <v>2721.0529999999999</v>
      </c>
      <c r="D6" s="959">
        <v>74920</v>
      </c>
      <c r="E6" s="959">
        <v>29</v>
      </c>
      <c r="G6" s="480">
        <v>2017</v>
      </c>
      <c r="H6" s="212">
        <v>259179.83</v>
      </c>
      <c r="I6" s="58">
        <v>140261.62</v>
      </c>
      <c r="J6" s="58">
        <v>118918.21</v>
      </c>
      <c r="K6" s="214">
        <v>42</v>
      </c>
    </row>
    <row r="7" spans="1:12" x14ac:dyDescent="0.25">
      <c r="A7" s="218">
        <v>2022</v>
      </c>
      <c r="B7" s="601">
        <v>5100.6130000000003</v>
      </c>
      <c r="C7" s="612">
        <v>2853.0880000000002</v>
      </c>
      <c r="D7" s="959">
        <v>73128</v>
      </c>
      <c r="E7" s="959">
        <v>29</v>
      </c>
      <c r="G7" s="482">
        <v>2020</v>
      </c>
      <c r="H7" s="72">
        <v>262159.84999999998</v>
      </c>
      <c r="I7" s="61">
        <v>141346.69</v>
      </c>
      <c r="J7" s="61">
        <v>120813.16</v>
      </c>
      <c r="K7" s="73">
        <v>43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2853.0880000000002</v>
      </c>
      <c r="D14" s="631">
        <f>A5</f>
        <v>2020</v>
      </c>
      <c r="E14" s="625">
        <f>IF(ISBLANK(D5),"",D5)</f>
        <v>78533</v>
      </c>
      <c r="F14" s="211"/>
      <c r="G14" s="634" t="s">
        <v>925</v>
      </c>
      <c r="H14" s="621">
        <f>IF(ISBLANK(J7),"",J7)</f>
        <v>120813.16</v>
      </c>
      <c r="I14" s="211"/>
      <c r="J14" s="211"/>
    </row>
    <row r="15" spans="1:12" x14ac:dyDescent="0.25">
      <c r="A15" s="870" t="s">
        <v>16</v>
      </c>
      <c r="B15" s="630">
        <f>IF(ISBLANK(B7),"",B7)</f>
        <v>5100.6130000000003</v>
      </c>
      <c r="D15" s="632">
        <f t="shared" ref="D15:D16" si="0">A6</f>
        <v>2021</v>
      </c>
      <c r="E15" s="626">
        <f>IF(ISBLANK(D6),"",D6)</f>
        <v>74920</v>
      </c>
      <c r="F15" s="211"/>
      <c r="G15" s="635" t="s">
        <v>926</v>
      </c>
      <c r="H15" s="623">
        <f>IF(ISBLANK(I7),"",I7)</f>
        <v>141346.69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73128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2853.0880000000002</v>
      </c>
      <c r="F19" s="253"/>
      <c r="G19" s="634" t="s">
        <v>529</v>
      </c>
      <c r="H19" s="621">
        <f>IF(ISBLANK(J7),"",J7)</f>
        <v>120813.16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5100.6130000000003</v>
      </c>
      <c r="F20" s="253"/>
      <c r="G20" s="635" t="s">
        <v>528</v>
      </c>
      <c r="H20" s="623">
        <f>IF(ISBLANK(I7),"",I7)</f>
        <v>141346.69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6.2</v>
      </c>
      <c r="C5" s="1092">
        <v>72965</v>
      </c>
      <c r="D5" s="1093">
        <v>3906</v>
      </c>
      <c r="E5" s="1092">
        <v>56947</v>
      </c>
      <c r="F5" s="1093">
        <v>775</v>
      </c>
    </row>
    <row r="6" spans="1:9" x14ac:dyDescent="0.25">
      <c r="A6" s="218">
        <v>2021</v>
      </c>
      <c r="B6" s="1092">
        <v>7.7</v>
      </c>
      <c r="C6" s="1092">
        <v>73291</v>
      </c>
      <c r="D6" s="1093">
        <v>4016</v>
      </c>
      <c r="E6" s="1092">
        <v>60033</v>
      </c>
      <c r="F6" s="1093">
        <v>803</v>
      </c>
    </row>
    <row r="7" spans="1:9" x14ac:dyDescent="0.25">
      <c r="A7" s="219">
        <v>2022</v>
      </c>
      <c r="B7" s="73">
        <v>7.8</v>
      </c>
      <c r="C7" s="73">
        <v>73321</v>
      </c>
      <c r="D7" s="73">
        <v>4445</v>
      </c>
      <c r="E7" s="73">
        <v>60033</v>
      </c>
      <c r="F7" s="73">
        <v>810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481772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377780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103992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1613551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1348014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265537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237827</v>
      </c>
      <c r="C5" s="458">
        <v>210701</v>
      </c>
      <c r="D5" s="458">
        <v>27126</v>
      </c>
      <c r="E5" s="457">
        <v>846352</v>
      </c>
      <c r="F5" s="458">
        <v>771053</v>
      </c>
      <c r="G5" s="458">
        <v>75299</v>
      </c>
      <c r="H5" s="457">
        <v>3.7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320320</v>
      </c>
      <c r="C6" s="458">
        <v>259944</v>
      </c>
      <c r="D6" s="458">
        <v>60376</v>
      </c>
      <c r="E6" s="457">
        <v>1019525</v>
      </c>
      <c r="F6" s="458">
        <v>872167</v>
      </c>
      <c r="G6" s="458">
        <v>147358</v>
      </c>
      <c r="H6" s="457">
        <v>3.4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481772</v>
      </c>
      <c r="C7" s="612">
        <v>377780</v>
      </c>
      <c r="D7" s="612">
        <v>103992</v>
      </c>
      <c r="E7" s="601">
        <v>1613551</v>
      </c>
      <c r="F7" s="612">
        <v>1348014</v>
      </c>
      <c r="G7" s="612">
        <v>265537</v>
      </c>
      <c r="H7" s="947">
        <v>3.6</v>
      </c>
      <c r="I7" s="948">
        <v>2.6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237827</v>
      </c>
      <c r="C14" s="674">
        <f t="shared" ref="C14:D14" si="0">IF(ISBLANK(C5),"",C5)</f>
        <v>210701</v>
      </c>
      <c r="D14" s="669">
        <f t="shared" si="0"/>
        <v>27126</v>
      </c>
      <c r="F14" s="884">
        <f>A5</f>
        <v>2020</v>
      </c>
      <c r="G14" s="674">
        <f>IF(ISBLANK(E5),"",E5)</f>
        <v>846352</v>
      </c>
      <c r="H14" s="674">
        <f t="shared" ref="H14:I16" si="1">IF(ISBLANK(F5),"",F5)</f>
        <v>771053</v>
      </c>
      <c r="I14" s="669">
        <f t="shared" si="1"/>
        <v>75299</v>
      </c>
      <c r="J14" s="756"/>
      <c r="K14" s="884">
        <f>A5</f>
        <v>2020</v>
      </c>
      <c r="L14" s="674">
        <f>IF(ISBLANK(H5),"",H5)</f>
        <v>3.7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320320</v>
      </c>
      <c r="C15" s="879">
        <f t="shared" si="3"/>
        <v>259944</v>
      </c>
      <c r="D15" s="886">
        <f t="shared" si="3"/>
        <v>60376</v>
      </c>
      <c r="F15" s="890">
        <f t="shared" ref="F15:F16" si="4">A6</f>
        <v>2021</v>
      </c>
      <c r="G15" s="853">
        <f t="shared" ref="G15:G16" si="5">IF(ISBLANK(E6),"",E6)</f>
        <v>1019525</v>
      </c>
      <c r="H15" s="853">
        <f t="shared" si="1"/>
        <v>872167</v>
      </c>
      <c r="I15" s="670">
        <f t="shared" si="1"/>
        <v>147358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481772</v>
      </c>
      <c r="C16" s="888">
        <f t="shared" si="3"/>
        <v>377780</v>
      </c>
      <c r="D16" s="889">
        <f t="shared" si="3"/>
        <v>103992</v>
      </c>
      <c r="F16" s="891">
        <f t="shared" si="4"/>
        <v>2022</v>
      </c>
      <c r="G16" s="676">
        <f t="shared" si="5"/>
        <v>1613551</v>
      </c>
      <c r="H16" s="676">
        <f t="shared" si="1"/>
        <v>1348014</v>
      </c>
      <c r="I16" s="671">
        <f t="shared" si="1"/>
        <v>265537</v>
      </c>
      <c r="J16" s="211"/>
      <c r="K16" s="891">
        <f t="shared" si="6"/>
        <v>2022</v>
      </c>
      <c r="L16" s="676">
        <f t="shared" si="7"/>
        <v>3.6</v>
      </c>
      <c r="M16" s="671">
        <f t="shared" si="7"/>
        <v>2.6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237827</v>
      </c>
      <c r="C22" s="674">
        <f t="shared" ref="C22:D22" si="8">IF(ISBLANK(C5),"",C5)</f>
        <v>210701</v>
      </c>
      <c r="D22" s="669">
        <f t="shared" si="8"/>
        <v>27126</v>
      </c>
      <c r="F22" s="884">
        <f>A5</f>
        <v>2020</v>
      </c>
      <c r="G22" s="674">
        <f>IF(ISBLANK(E5),"",E5)</f>
        <v>846352</v>
      </c>
      <c r="H22" s="674">
        <f t="shared" ref="H22:I24" si="9">IF(ISBLANK(F5),"",F5)</f>
        <v>771053</v>
      </c>
      <c r="I22" s="669">
        <f t="shared" si="9"/>
        <v>75299</v>
      </c>
      <c r="J22" s="756"/>
      <c r="K22" s="884">
        <f>A5</f>
        <v>2020</v>
      </c>
      <c r="L22" s="674">
        <f>IF(ISBLANK(H5),"",H5)</f>
        <v>3.7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320320</v>
      </c>
      <c r="C23" s="853">
        <f t="shared" si="11"/>
        <v>259944</v>
      </c>
      <c r="D23" s="670">
        <f t="shared" si="11"/>
        <v>60376</v>
      </c>
      <c r="F23" s="890">
        <f t="shared" ref="F23:F24" si="12">A6</f>
        <v>2021</v>
      </c>
      <c r="G23" s="853">
        <f t="shared" ref="G23:G24" si="13">IF(ISBLANK(E6),"",E6)</f>
        <v>1019525</v>
      </c>
      <c r="H23" s="853">
        <f t="shared" si="9"/>
        <v>872167</v>
      </c>
      <c r="I23" s="670">
        <f t="shared" si="9"/>
        <v>147358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481772</v>
      </c>
      <c r="C24" s="676">
        <f t="shared" si="11"/>
        <v>377780</v>
      </c>
      <c r="D24" s="671">
        <f t="shared" si="11"/>
        <v>103992</v>
      </c>
      <c r="F24" s="891">
        <f t="shared" si="12"/>
        <v>2022</v>
      </c>
      <c r="G24" s="676">
        <f t="shared" si="13"/>
        <v>1613551</v>
      </c>
      <c r="H24" s="676">
        <f t="shared" si="9"/>
        <v>1348014</v>
      </c>
      <c r="I24" s="671">
        <f t="shared" si="9"/>
        <v>265537</v>
      </c>
      <c r="J24" s="211"/>
      <c r="K24" s="891">
        <f t="shared" si="14"/>
        <v>2022</v>
      </c>
      <c r="L24" s="676">
        <f t="shared" si="15"/>
        <v>3.6</v>
      </c>
      <c r="M24" s="671">
        <f t="shared" si="15"/>
        <v>2.6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795</v>
      </c>
      <c r="C3" s="71">
        <v>262</v>
      </c>
      <c r="D3" s="71">
        <v>13.4</v>
      </c>
      <c r="F3" s="105" t="s">
        <v>537</v>
      </c>
      <c r="G3" s="97">
        <f>IF(ISBLANK(B3),"",B3)</f>
        <v>795</v>
      </c>
      <c r="H3" s="97">
        <f>IF(ISBLANK(B4),"",B4)</f>
        <v>1311</v>
      </c>
      <c r="I3" s="97">
        <f>IF(ISBLANK(B5),"",B5)</f>
        <v>1314</v>
      </c>
      <c r="J3" s="365"/>
    </row>
    <row r="4" spans="1:12" x14ac:dyDescent="0.25">
      <c r="A4" s="286">
        <v>2021</v>
      </c>
      <c r="B4" s="214">
        <v>1311</v>
      </c>
      <c r="C4" s="214">
        <v>309</v>
      </c>
      <c r="D4" s="214">
        <v>13.8</v>
      </c>
      <c r="F4" s="130" t="s">
        <v>538</v>
      </c>
      <c r="G4" s="98">
        <f>IF(ISBLANK(C3),"",C3)</f>
        <v>262</v>
      </c>
      <c r="H4" s="98">
        <f>IF(ISBLANK(C4),"",C4)</f>
        <v>309</v>
      </c>
      <c r="I4" s="98">
        <f>IF(ISBLANK(C5),"",C5)</f>
        <v>307</v>
      </c>
      <c r="J4" s="365"/>
    </row>
    <row r="5" spans="1:12" x14ac:dyDescent="0.25">
      <c r="A5" s="218">
        <v>2022</v>
      </c>
      <c r="B5" s="168">
        <v>1314</v>
      </c>
      <c r="C5" s="168">
        <v>307</v>
      </c>
      <c r="D5" s="168">
        <v>15.1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795</v>
      </c>
      <c r="H8" s="97">
        <f>IF(ISBLANK(B4),"",B4)</f>
        <v>1311</v>
      </c>
      <c r="I8" s="97">
        <f>IF(ISBLANK(B5),"",B5)</f>
        <v>1314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262</v>
      </c>
      <c r="H9" s="98">
        <f>IF(ISBLANK(C4),"",C4)</f>
        <v>309</v>
      </c>
      <c r="I9" s="98">
        <f>IF(ISBLANK(C5),"",C5)</f>
        <v>307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13.8</v>
      </c>
      <c r="I13" s="132">
        <f>IF(ISBLANK(D5),"",D5)</f>
        <v>15.1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5465</v>
      </c>
      <c r="C4" s="110">
        <v>5913</v>
      </c>
      <c r="E4" s="29" t="s">
        <v>540</v>
      </c>
      <c r="F4" s="163">
        <f>B4/($B$22+$C$22)*100</f>
        <v>2.1379140374692418</v>
      </c>
      <c r="G4" s="163">
        <f>C4/($B$22+$C$22)*100</f>
        <v>2.313172132398102</v>
      </c>
      <c r="J4" s="29" t="s">
        <v>540</v>
      </c>
      <c r="K4" s="163">
        <f>G4</f>
        <v>2.313172132398102</v>
      </c>
    </row>
    <row r="5" spans="1:11" x14ac:dyDescent="0.25">
      <c r="A5" s="202" t="s">
        <v>541</v>
      </c>
      <c r="B5" s="212">
        <v>5687</v>
      </c>
      <c r="C5" s="160">
        <v>6053</v>
      </c>
      <c r="E5" s="29" t="s">
        <v>541</v>
      </c>
      <c r="F5" s="163">
        <f t="shared" ref="F5:G21" si="0">B5/($B$22+$C$22)*100</f>
        <v>2.2247606827241682</v>
      </c>
      <c r="G5" s="163">
        <f t="shared" si="0"/>
        <v>2.3679402870633708</v>
      </c>
      <c r="J5" s="29" t="s">
        <v>541</v>
      </c>
      <c r="K5" s="163">
        <f t="shared" ref="K5:K21" si="1">G5</f>
        <v>2.3679402870633708</v>
      </c>
    </row>
    <row r="6" spans="1:11" x14ac:dyDescent="0.25">
      <c r="A6" s="202" t="s">
        <v>542</v>
      </c>
      <c r="B6" s="212">
        <v>6045</v>
      </c>
      <c r="C6" s="160">
        <v>6386</v>
      </c>
      <c r="E6" s="29" t="s">
        <v>542</v>
      </c>
      <c r="F6" s="163">
        <f t="shared" si="0"/>
        <v>2.3648106782253553</v>
      </c>
      <c r="G6" s="163">
        <f t="shared" si="0"/>
        <v>2.4982102549457599</v>
      </c>
      <c r="J6" s="29" t="s">
        <v>542</v>
      </c>
      <c r="K6" s="163">
        <f t="shared" si="1"/>
        <v>2.4982102549457599</v>
      </c>
    </row>
    <row r="7" spans="1:11" x14ac:dyDescent="0.25">
      <c r="A7" s="202" t="s">
        <v>543</v>
      </c>
      <c r="B7" s="212">
        <v>6615</v>
      </c>
      <c r="C7" s="160">
        <v>6932</v>
      </c>
      <c r="E7" s="29" t="s">
        <v>543</v>
      </c>
      <c r="F7" s="163">
        <f t="shared" si="0"/>
        <v>2.5877953079339497</v>
      </c>
      <c r="G7" s="163">
        <f t="shared" si="0"/>
        <v>2.7118060581403083</v>
      </c>
      <c r="J7" s="29" t="s">
        <v>543</v>
      </c>
      <c r="K7" s="163">
        <f t="shared" si="1"/>
        <v>2.7118060581403083</v>
      </c>
    </row>
    <row r="8" spans="1:11" x14ac:dyDescent="0.25">
      <c r="A8" s="202" t="s">
        <v>544</v>
      </c>
      <c r="B8" s="212">
        <v>6009</v>
      </c>
      <c r="C8" s="160">
        <v>6480</v>
      </c>
      <c r="E8" s="29" t="s">
        <v>544</v>
      </c>
      <c r="F8" s="163">
        <f t="shared" si="0"/>
        <v>2.3507274384542862</v>
      </c>
      <c r="G8" s="163">
        <f t="shared" si="0"/>
        <v>2.5349831587924405</v>
      </c>
      <c r="J8" s="29" t="s">
        <v>544</v>
      </c>
      <c r="K8" s="163">
        <f t="shared" si="1"/>
        <v>2.5349831587924405</v>
      </c>
    </row>
    <row r="9" spans="1:11" x14ac:dyDescent="0.25">
      <c r="A9" s="202" t="s">
        <v>545</v>
      </c>
      <c r="B9" s="212">
        <v>6145</v>
      </c>
      <c r="C9" s="160">
        <v>6689</v>
      </c>
      <c r="E9" s="29" t="s">
        <v>545</v>
      </c>
      <c r="F9" s="163">
        <f t="shared" si="0"/>
        <v>2.403930788700547</v>
      </c>
      <c r="G9" s="163">
        <f t="shared" si="0"/>
        <v>2.6167441896855914</v>
      </c>
      <c r="J9" s="29" t="s">
        <v>545</v>
      </c>
      <c r="K9" s="163">
        <f t="shared" si="1"/>
        <v>2.6167441896855914</v>
      </c>
    </row>
    <row r="10" spans="1:11" x14ac:dyDescent="0.25">
      <c r="A10" s="202" t="s">
        <v>546</v>
      </c>
      <c r="B10" s="212">
        <v>6814</v>
      </c>
      <c r="C10" s="160">
        <v>7473</v>
      </c>
      <c r="E10" s="29" t="s">
        <v>546</v>
      </c>
      <c r="F10" s="163">
        <f t="shared" si="0"/>
        <v>2.6656443277795816</v>
      </c>
      <c r="G10" s="163">
        <f t="shared" si="0"/>
        <v>2.9234458558110967</v>
      </c>
      <c r="J10" s="29" t="s">
        <v>546</v>
      </c>
      <c r="K10" s="163">
        <f t="shared" si="1"/>
        <v>2.9234458558110967</v>
      </c>
    </row>
    <row r="11" spans="1:11" x14ac:dyDescent="0.25">
      <c r="A11" s="202" t="s">
        <v>547</v>
      </c>
      <c r="B11" s="212">
        <v>7471</v>
      </c>
      <c r="C11" s="160">
        <v>8262</v>
      </c>
      <c r="E11" s="29" t="s">
        <v>547</v>
      </c>
      <c r="F11" s="163">
        <f t="shared" si="0"/>
        <v>2.9226634536015932</v>
      </c>
      <c r="G11" s="163">
        <f t="shared" si="0"/>
        <v>3.2321035274603616</v>
      </c>
      <c r="J11" s="29" t="s">
        <v>547</v>
      </c>
      <c r="K11" s="163">
        <f t="shared" si="1"/>
        <v>3.2321035274603616</v>
      </c>
    </row>
    <row r="12" spans="1:11" x14ac:dyDescent="0.25">
      <c r="A12" s="202" t="s">
        <v>548</v>
      </c>
      <c r="B12" s="212">
        <v>7836</v>
      </c>
      <c r="C12" s="160">
        <v>8239</v>
      </c>
      <c r="E12" s="29" t="s">
        <v>548</v>
      </c>
      <c r="F12" s="163">
        <f t="shared" si="0"/>
        <v>3.0654518568360438</v>
      </c>
      <c r="G12" s="163">
        <f t="shared" si="0"/>
        <v>3.2231059020510675</v>
      </c>
      <c r="J12" s="29" t="s">
        <v>548</v>
      </c>
      <c r="K12" s="163">
        <f t="shared" si="1"/>
        <v>3.2231059020510675</v>
      </c>
    </row>
    <row r="13" spans="1:11" x14ac:dyDescent="0.25">
      <c r="A13" s="202" t="s">
        <v>549</v>
      </c>
      <c r="B13" s="212">
        <v>8647</v>
      </c>
      <c r="C13" s="160">
        <v>8786</v>
      </c>
      <c r="E13" s="29" t="s">
        <v>549</v>
      </c>
      <c r="F13" s="163">
        <f t="shared" si="0"/>
        <v>3.3827159527898507</v>
      </c>
      <c r="G13" s="163">
        <f t="shared" si="0"/>
        <v>3.4370929063503675</v>
      </c>
      <c r="J13" s="29" t="s">
        <v>549</v>
      </c>
      <c r="K13" s="163">
        <f t="shared" si="1"/>
        <v>3.4370929063503675</v>
      </c>
    </row>
    <row r="14" spans="1:11" x14ac:dyDescent="0.25">
      <c r="A14" s="202" t="s">
        <v>550</v>
      </c>
      <c r="B14" s="212">
        <v>9166</v>
      </c>
      <c r="C14" s="160">
        <v>8996</v>
      </c>
      <c r="E14" s="29" t="s">
        <v>550</v>
      </c>
      <c r="F14" s="163">
        <f t="shared" si="0"/>
        <v>3.5857493261560971</v>
      </c>
      <c r="G14" s="163">
        <f t="shared" si="0"/>
        <v>3.5192451383482704</v>
      </c>
      <c r="J14" s="29" t="s">
        <v>550</v>
      </c>
      <c r="K14" s="163">
        <f t="shared" si="1"/>
        <v>3.5192451383482704</v>
      </c>
    </row>
    <row r="15" spans="1:11" x14ac:dyDescent="0.25">
      <c r="A15" s="202" t="s">
        <v>551</v>
      </c>
      <c r="B15" s="212">
        <v>9869</v>
      </c>
      <c r="C15" s="160">
        <v>9509</v>
      </c>
      <c r="E15" s="29" t="s">
        <v>551</v>
      </c>
      <c r="F15" s="163">
        <f t="shared" si="0"/>
        <v>3.8607637027966968</v>
      </c>
      <c r="G15" s="163">
        <f t="shared" si="0"/>
        <v>3.7199313050860057</v>
      </c>
      <c r="J15" s="29" t="s">
        <v>551</v>
      </c>
      <c r="K15" s="163">
        <f t="shared" si="1"/>
        <v>3.7199313050860057</v>
      </c>
    </row>
    <row r="16" spans="1:11" x14ac:dyDescent="0.25">
      <c r="A16" s="202" t="s">
        <v>552</v>
      </c>
      <c r="B16" s="212">
        <v>10478</v>
      </c>
      <c r="C16" s="160">
        <v>9960</v>
      </c>
      <c r="E16" s="29" t="s">
        <v>552</v>
      </c>
      <c r="F16" s="163">
        <f t="shared" si="0"/>
        <v>4.0990051755906158</v>
      </c>
      <c r="G16" s="163">
        <f t="shared" si="0"/>
        <v>3.8963630033291214</v>
      </c>
      <c r="J16" s="29" t="s">
        <v>552</v>
      </c>
      <c r="K16" s="163">
        <f t="shared" si="1"/>
        <v>3.8963630033291214</v>
      </c>
    </row>
    <row r="17" spans="1:11" x14ac:dyDescent="0.25">
      <c r="A17" s="202" t="s">
        <v>553</v>
      </c>
      <c r="B17" s="212">
        <v>11058</v>
      </c>
      <c r="C17" s="160">
        <v>10134</v>
      </c>
      <c r="E17" s="29" t="s">
        <v>553</v>
      </c>
      <c r="F17" s="163">
        <f t="shared" si="0"/>
        <v>4.3259018163467289</v>
      </c>
      <c r="G17" s="163">
        <f t="shared" si="0"/>
        <v>3.9644319955559553</v>
      </c>
      <c r="J17" s="29" t="s">
        <v>553</v>
      </c>
      <c r="K17" s="163">
        <f t="shared" si="1"/>
        <v>3.9644319955559553</v>
      </c>
    </row>
    <row r="18" spans="1:11" x14ac:dyDescent="0.25">
      <c r="A18" s="202" t="s">
        <v>554</v>
      </c>
      <c r="B18" s="212">
        <v>9097</v>
      </c>
      <c r="C18" s="160">
        <v>7803</v>
      </c>
      <c r="E18" s="29" t="s">
        <v>554</v>
      </c>
      <c r="F18" s="163">
        <f t="shared" si="0"/>
        <v>3.5587564499282145</v>
      </c>
      <c r="G18" s="163">
        <f t="shared" si="0"/>
        <v>3.0525422203792303</v>
      </c>
      <c r="J18" s="29" t="s">
        <v>554</v>
      </c>
      <c r="K18" s="163">
        <f t="shared" si="1"/>
        <v>3.0525422203792303</v>
      </c>
    </row>
    <row r="19" spans="1:11" x14ac:dyDescent="0.25">
      <c r="A19" s="202" t="s">
        <v>555</v>
      </c>
      <c r="B19" s="212">
        <v>5460</v>
      </c>
      <c r="C19" s="160">
        <v>4231</v>
      </c>
      <c r="E19" s="29" t="s">
        <v>555</v>
      </c>
      <c r="F19" s="163">
        <f t="shared" si="0"/>
        <v>2.1359580319454823</v>
      </c>
      <c r="G19" s="163">
        <f t="shared" si="0"/>
        <v>1.6551718742053727</v>
      </c>
      <c r="J19" s="29" t="s">
        <v>555</v>
      </c>
      <c r="K19" s="163">
        <f t="shared" si="1"/>
        <v>1.6551718742053727</v>
      </c>
    </row>
    <row r="20" spans="1:11" x14ac:dyDescent="0.25">
      <c r="A20" s="202" t="s">
        <v>556</v>
      </c>
      <c r="B20" s="212">
        <v>4154</v>
      </c>
      <c r="C20" s="160">
        <v>3124</v>
      </c>
      <c r="E20" s="29" t="s">
        <v>556</v>
      </c>
      <c r="F20" s="163">
        <f t="shared" si="0"/>
        <v>1.6250493891394751</v>
      </c>
      <c r="G20" s="163">
        <f t="shared" si="0"/>
        <v>1.2221122512449976</v>
      </c>
      <c r="J20" s="29" t="s">
        <v>556</v>
      </c>
      <c r="K20" s="163">
        <f t="shared" si="1"/>
        <v>1.2221122512449976</v>
      </c>
    </row>
    <row r="21" spans="1:11" x14ac:dyDescent="0.25">
      <c r="A21" s="203" t="s">
        <v>557</v>
      </c>
      <c r="B21" s="72">
        <v>2839</v>
      </c>
      <c r="C21" s="111">
        <v>1798</v>
      </c>
      <c r="E21" s="31" t="s">
        <v>557</v>
      </c>
      <c r="F21" s="163">
        <f t="shared" si="0"/>
        <v>1.1106199363907003</v>
      </c>
      <c r="G21" s="163">
        <f t="shared" si="0"/>
        <v>0.70337958634395181</v>
      </c>
      <c r="J21" s="31" t="s">
        <v>557</v>
      </c>
      <c r="K21" s="210">
        <f t="shared" si="1"/>
        <v>0.70337958634395181</v>
      </c>
    </row>
    <row r="22" spans="1:11" x14ac:dyDescent="0.25">
      <c r="A22" s="309" t="s">
        <v>16</v>
      </c>
      <c r="B22" s="121">
        <f>SUM(B4:B21)</f>
        <v>128855</v>
      </c>
      <c r="C22" s="124">
        <f>SUM(C4:C21)</f>
        <v>126768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8375</v>
      </c>
      <c r="C3" s="110">
        <v>10233</v>
      </c>
      <c r="E3" s="297" t="s">
        <v>709</v>
      </c>
      <c r="F3" s="71">
        <v>46.21</v>
      </c>
      <c r="G3" s="71">
        <v>49.97</v>
      </c>
      <c r="K3" s="122" t="s">
        <v>16</v>
      </c>
      <c r="L3" s="71">
        <v>3.03</v>
      </c>
      <c r="M3" s="71">
        <v>2.63</v>
      </c>
    </row>
    <row r="4" spans="1:16" x14ac:dyDescent="0.25">
      <c r="A4" s="202" t="s">
        <v>704</v>
      </c>
      <c r="B4" s="212">
        <v>11893</v>
      </c>
      <c r="C4" s="160">
        <v>12133</v>
      </c>
      <c r="E4" s="298" t="s">
        <v>710</v>
      </c>
      <c r="F4" s="214">
        <v>42.87</v>
      </c>
      <c r="G4" s="214">
        <v>37.64</v>
      </c>
      <c r="K4" s="215" t="s">
        <v>212</v>
      </c>
      <c r="L4" s="214">
        <v>3.02</v>
      </c>
      <c r="M4" s="214">
        <v>2.58</v>
      </c>
      <c r="N4" s="211"/>
    </row>
    <row r="5" spans="1:16" x14ac:dyDescent="0.25">
      <c r="A5" s="202" t="s">
        <v>705</v>
      </c>
      <c r="B5" s="212">
        <v>9943</v>
      </c>
      <c r="C5" s="160">
        <v>6949</v>
      </c>
      <c r="E5" s="298" t="s">
        <v>711</v>
      </c>
      <c r="F5" s="214">
        <v>9.16</v>
      </c>
      <c r="G5" s="214">
        <v>10.32</v>
      </c>
      <c r="K5" s="123" t="s">
        <v>213</v>
      </c>
      <c r="L5" s="73">
        <v>3.05</v>
      </c>
      <c r="M5" s="73">
        <v>2.69</v>
      </c>
      <c r="N5" s="211"/>
    </row>
    <row r="6" spans="1:16" x14ac:dyDescent="0.25">
      <c r="A6" s="202" t="s">
        <v>706</v>
      </c>
      <c r="B6" s="212">
        <v>11581</v>
      </c>
      <c r="C6" s="160">
        <v>7074</v>
      </c>
      <c r="E6" s="298" t="s">
        <v>712</v>
      </c>
      <c r="F6" s="214">
        <v>1.45</v>
      </c>
      <c r="G6" s="214">
        <v>1.67</v>
      </c>
      <c r="K6" s="226"/>
      <c r="L6" s="164"/>
      <c r="M6" s="211"/>
    </row>
    <row r="7" spans="1:16" x14ac:dyDescent="0.25">
      <c r="A7" s="202" t="s">
        <v>707</v>
      </c>
      <c r="B7" s="212">
        <v>4105</v>
      </c>
      <c r="C7" s="160">
        <v>4337</v>
      </c>
      <c r="E7" s="299" t="s">
        <v>713</v>
      </c>
      <c r="F7" s="73">
        <v>0.31</v>
      </c>
      <c r="G7" s="73">
        <v>0.41</v>
      </c>
      <c r="K7" s="227"/>
      <c r="L7" s="211"/>
      <c r="M7" s="211"/>
    </row>
    <row r="8" spans="1:16" x14ac:dyDescent="0.25">
      <c r="A8" s="203" t="s">
        <v>708</v>
      </c>
      <c r="B8" s="72">
        <v>2708</v>
      </c>
      <c r="C8" s="111">
        <v>5103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22.328656527526238</v>
      </c>
      <c r="C13" s="301">
        <f>B3/SUM(B3:B8)*100</f>
        <v>17.230737578438433</v>
      </c>
      <c r="E13" s="217" t="s">
        <v>836</v>
      </c>
      <c r="F13" s="289">
        <f>IF(ISBLANK(F3),"",F3)</f>
        <v>46.21</v>
      </c>
      <c r="G13" s="289">
        <f>IF(ISBLANK(G3),"",G3)</f>
        <v>49.97</v>
      </c>
    </row>
    <row r="14" spans="1:16" x14ac:dyDescent="0.25">
      <c r="A14" s="220" t="s">
        <v>825</v>
      </c>
      <c r="B14" s="305">
        <f>C4/SUM(C3:C8)*100</f>
        <v>26.474503043924152</v>
      </c>
      <c r="C14" s="302">
        <f>B4/SUM(B3:B8)*100</f>
        <v>24.468676062133525</v>
      </c>
      <c r="E14" s="286" t="s">
        <v>837</v>
      </c>
      <c r="F14" s="290">
        <f t="shared" ref="F14:G17" si="0">IF(ISBLANK(F4),"",F4)</f>
        <v>42.87</v>
      </c>
      <c r="G14" s="290">
        <f t="shared" si="0"/>
        <v>37.64</v>
      </c>
    </row>
    <row r="15" spans="1:16" x14ac:dyDescent="0.25">
      <c r="A15" s="220" t="s">
        <v>826</v>
      </c>
      <c r="B15" s="305">
        <f>C5/SUM(C3:C8)*100</f>
        <v>15.162888127604793</v>
      </c>
      <c r="C15" s="302">
        <f>B5/SUM(B3:B8)*100</f>
        <v>20.456743133422485</v>
      </c>
      <c r="E15" s="286" t="s">
        <v>838</v>
      </c>
      <c r="F15" s="290">
        <f t="shared" si="0"/>
        <v>9.16</v>
      </c>
      <c r="G15" s="290">
        <f t="shared" si="0"/>
        <v>10.32</v>
      </c>
    </row>
    <row r="16" spans="1:16" x14ac:dyDescent="0.25">
      <c r="A16" s="220" t="s">
        <v>827</v>
      </c>
      <c r="B16" s="305">
        <f>C6/SUM(C3:C8)*100</f>
        <v>15.435641187894127</v>
      </c>
      <c r="C16" s="302">
        <f>B6/SUM(B3:B8)*100</f>
        <v>23.826766793539758</v>
      </c>
      <c r="E16" s="286" t="s">
        <v>839</v>
      </c>
      <c r="F16" s="290">
        <f t="shared" si="0"/>
        <v>1.45</v>
      </c>
      <c r="G16" s="290">
        <f t="shared" si="0"/>
        <v>1.67</v>
      </c>
    </row>
    <row r="17" spans="1:18" x14ac:dyDescent="0.25">
      <c r="A17" s="220" t="s">
        <v>828</v>
      </c>
      <c r="B17" s="305">
        <f>C7/SUM(C3:C8)*100</f>
        <v>9.4634401797988161</v>
      </c>
      <c r="C17" s="302">
        <f>B7/SUM(B3:B8)*100</f>
        <v>8.445633165312211</v>
      </c>
      <c r="E17" s="219" t="s">
        <v>840</v>
      </c>
      <c r="F17" s="291">
        <f t="shared" si="0"/>
        <v>0.31</v>
      </c>
      <c r="G17" s="291">
        <f t="shared" si="0"/>
        <v>0.41</v>
      </c>
    </row>
    <row r="18" spans="1:18" x14ac:dyDescent="0.25">
      <c r="A18" s="221" t="s">
        <v>829</v>
      </c>
      <c r="B18" s="306">
        <f>C8/SUM(C3:C8)*100</f>
        <v>11.134870933251872</v>
      </c>
      <c r="C18" s="303">
        <f>B8/SUM(B3:B8)*100</f>
        <v>5.571443267153585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22.328656527526238</v>
      </c>
      <c r="C22" s="301">
        <f>C13</f>
        <v>17.230737578438433</v>
      </c>
    </row>
    <row r="23" spans="1:18" x14ac:dyDescent="0.25">
      <c r="A23" s="220" t="s">
        <v>831</v>
      </c>
      <c r="B23" s="305">
        <f t="shared" ref="B23:C27" si="1">B14</f>
        <v>26.474503043924152</v>
      </c>
      <c r="C23" s="302">
        <f t="shared" si="1"/>
        <v>24.468676062133525</v>
      </c>
    </row>
    <row r="24" spans="1:18" x14ac:dyDescent="0.25">
      <c r="A24" s="307" t="s">
        <v>832</v>
      </c>
      <c r="B24" s="305">
        <f t="shared" si="1"/>
        <v>15.162888127604793</v>
      </c>
      <c r="C24" s="302">
        <f t="shared" si="1"/>
        <v>20.456743133422485</v>
      </c>
    </row>
    <row r="25" spans="1:18" x14ac:dyDescent="0.25">
      <c r="A25" s="220" t="s">
        <v>833</v>
      </c>
      <c r="B25" s="305">
        <f t="shared" si="1"/>
        <v>15.435641187894127</v>
      </c>
      <c r="C25" s="302">
        <f t="shared" si="1"/>
        <v>23.826766793539758</v>
      </c>
    </row>
    <row r="26" spans="1:18" x14ac:dyDescent="0.25">
      <c r="A26" s="220" t="s">
        <v>834</v>
      </c>
      <c r="B26" s="305">
        <f t="shared" si="1"/>
        <v>9.4634401797988161</v>
      </c>
      <c r="C26" s="302">
        <f t="shared" si="1"/>
        <v>8.445633165312211</v>
      </c>
    </row>
    <row r="27" spans="1:18" x14ac:dyDescent="0.25">
      <c r="A27" s="308" t="s">
        <v>835</v>
      </c>
      <c r="B27" s="306">
        <f t="shared" si="1"/>
        <v>11.134870933251872</v>
      </c>
      <c r="C27" s="303">
        <f t="shared" si="1"/>
        <v>5.571443267153585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14101</v>
      </c>
      <c r="C34" s="110">
        <v>12321</v>
      </c>
      <c r="E34" s="297" t="s">
        <v>709</v>
      </c>
      <c r="F34" s="71">
        <v>49.97</v>
      </c>
      <c r="G34" s="211"/>
      <c r="K34" s="122" t="s">
        <v>16</v>
      </c>
      <c r="L34" s="71">
        <v>2.63</v>
      </c>
      <c r="M34" s="211"/>
    </row>
    <row r="35" spans="1:16" x14ac:dyDescent="0.25">
      <c r="A35" s="202" t="s">
        <v>704</v>
      </c>
      <c r="B35" s="212">
        <v>14740</v>
      </c>
      <c r="C35" s="160">
        <v>12684</v>
      </c>
      <c r="E35" s="298" t="s">
        <v>710</v>
      </c>
      <c r="F35" s="214">
        <v>37.64</v>
      </c>
      <c r="G35" s="211"/>
      <c r="K35" s="215" t="s">
        <v>212</v>
      </c>
      <c r="L35" s="214">
        <v>2.58</v>
      </c>
      <c r="M35" s="211"/>
      <c r="N35" s="29" t="s">
        <v>876</v>
      </c>
    </row>
    <row r="36" spans="1:16" x14ac:dyDescent="0.25">
      <c r="A36" s="202" t="s">
        <v>705</v>
      </c>
      <c r="B36" s="212">
        <v>9924</v>
      </c>
      <c r="C36" s="160">
        <v>6768</v>
      </c>
      <c r="E36" s="298" t="s">
        <v>711</v>
      </c>
      <c r="F36" s="214">
        <v>10.32</v>
      </c>
      <c r="G36" s="211"/>
      <c r="K36" s="123" t="s">
        <v>213</v>
      </c>
      <c r="L36" s="73">
        <v>2.69</v>
      </c>
      <c r="M36" s="211"/>
      <c r="N36" s="288">
        <v>2022</v>
      </c>
    </row>
    <row r="37" spans="1:16" x14ac:dyDescent="0.25">
      <c r="A37" s="202" t="s">
        <v>706</v>
      </c>
      <c r="B37" s="212">
        <v>8905</v>
      </c>
      <c r="C37" s="160">
        <v>5966</v>
      </c>
      <c r="E37" s="298" t="s">
        <v>712</v>
      </c>
      <c r="F37" s="214">
        <v>1.67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3228</v>
      </c>
      <c r="C38" s="160">
        <v>3399</v>
      </c>
      <c r="E38" s="299" t="s">
        <v>713</v>
      </c>
      <c r="F38" s="73">
        <v>0.41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1593</v>
      </c>
      <c r="C39" s="111">
        <v>2941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27.952086027359968</v>
      </c>
      <c r="C44" s="301">
        <f>B34/SUM(B34:B39)*100</f>
        <v>26.863652816673333</v>
      </c>
      <c r="E44" s="217" t="s">
        <v>836</v>
      </c>
      <c r="F44" s="289">
        <f>IF(ISBLANK(F34),"",F34)</f>
        <v>49.97</v>
      </c>
    </row>
    <row r="45" spans="1:16" x14ac:dyDescent="0.25">
      <c r="A45" s="220" t="s">
        <v>825</v>
      </c>
      <c r="B45" s="305">
        <f>C35/SUM(C34:C39)*100</f>
        <v>28.77560743211053</v>
      </c>
      <c r="C45" s="302">
        <f>B35/SUM(B34:B39)*100</f>
        <v>28.081004362652646</v>
      </c>
      <c r="E45" s="286" t="s">
        <v>837</v>
      </c>
      <c r="F45" s="290">
        <f t="shared" ref="F45:F48" si="2">IF(ISBLANK(F35),"",F35)</f>
        <v>37.64</v>
      </c>
    </row>
    <row r="46" spans="1:16" x14ac:dyDescent="0.25">
      <c r="A46" s="220" t="s">
        <v>826</v>
      </c>
      <c r="B46" s="305">
        <f>C36/SUM(C34:C39)*100</f>
        <v>15.354250323283198</v>
      </c>
      <c r="C46" s="302">
        <f>B36/SUM(B34:B39)*100</f>
        <v>18.906098188260845</v>
      </c>
      <c r="E46" s="286" t="s">
        <v>838</v>
      </c>
      <c r="F46" s="290">
        <f t="shared" si="2"/>
        <v>10.32</v>
      </c>
    </row>
    <row r="47" spans="1:16" x14ac:dyDescent="0.25">
      <c r="A47" s="220" t="s">
        <v>827</v>
      </c>
      <c r="B47" s="305">
        <f>C37/SUM(C34:C39)*100</f>
        <v>13.534789809206199</v>
      </c>
      <c r="C47" s="302">
        <f>B37/SUM(B34:B39)*100</f>
        <v>16.964813015564573</v>
      </c>
      <c r="E47" s="286" t="s">
        <v>839</v>
      </c>
      <c r="F47" s="290">
        <f t="shared" si="2"/>
        <v>1.67</v>
      </c>
    </row>
    <row r="48" spans="1:16" x14ac:dyDescent="0.25">
      <c r="A48" s="220" t="s">
        <v>828</v>
      </c>
      <c r="B48" s="305">
        <f>C38/SUM(C34:C39)*100</f>
        <v>7.7111549717552572</v>
      </c>
      <c r="C48" s="302">
        <f>B38/SUM(B34:B39)*100</f>
        <v>6.1496256501114477</v>
      </c>
      <c r="E48" s="219" t="s">
        <v>840</v>
      </c>
      <c r="F48" s="291">
        <f t="shared" si="2"/>
        <v>0.41</v>
      </c>
    </row>
    <row r="49" spans="1:3" x14ac:dyDescent="0.25">
      <c r="A49" s="221" t="s">
        <v>829</v>
      </c>
      <c r="B49" s="306">
        <f>C39/SUM(C34:C39)*100</f>
        <v>6.6721114362848528</v>
      </c>
      <c r="C49" s="303">
        <f>B39/SUM(B34:B39)*100</f>
        <v>3.0348059667371552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27.952086027359968</v>
      </c>
      <c r="C53" s="301">
        <f>C44</f>
        <v>26.863652816673333</v>
      </c>
    </row>
    <row r="54" spans="1:3" x14ac:dyDescent="0.25">
      <c r="A54" s="220" t="s">
        <v>831</v>
      </c>
      <c r="B54" s="305">
        <f t="shared" ref="B54:C54" si="3">B45</f>
        <v>28.77560743211053</v>
      </c>
      <c r="C54" s="302">
        <f t="shared" si="3"/>
        <v>28.081004362652646</v>
      </c>
    </row>
    <row r="55" spans="1:3" x14ac:dyDescent="0.25">
      <c r="A55" s="307" t="s">
        <v>832</v>
      </c>
      <c r="B55" s="305">
        <f t="shared" ref="B55:C55" si="4">B46</f>
        <v>15.354250323283198</v>
      </c>
      <c r="C55" s="302">
        <f t="shared" si="4"/>
        <v>18.906098188260845</v>
      </c>
    </row>
    <row r="56" spans="1:3" x14ac:dyDescent="0.25">
      <c r="A56" s="220" t="s">
        <v>833</v>
      </c>
      <c r="B56" s="305">
        <f t="shared" ref="B56:C56" si="5">B47</f>
        <v>13.534789809206199</v>
      </c>
      <c r="C56" s="302">
        <f t="shared" si="5"/>
        <v>16.964813015564573</v>
      </c>
    </row>
    <row r="57" spans="1:3" x14ac:dyDescent="0.25">
      <c r="A57" s="220" t="s">
        <v>834</v>
      </c>
      <c r="B57" s="305">
        <f t="shared" ref="B57:C57" si="6">B48</f>
        <v>7.7111549717552572</v>
      </c>
      <c r="C57" s="302">
        <f t="shared" si="6"/>
        <v>6.1496256501114477</v>
      </c>
    </row>
    <row r="58" spans="1:3" x14ac:dyDescent="0.25">
      <c r="A58" s="308" t="s">
        <v>835</v>
      </c>
      <c r="B58" s="306">
        <f t="shared" ref="B58:C58" si="7">B49</f>
        <v>6.6721114362848528</v>
      </c>
      <c r="C58" s="303">
        <f t="shared" si="7"/>
        <v>3.0348059667371552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2024-04-25T06:20:34Z</dcterms:modified>
</cp:coreProperties>
</file>